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.1\сводное управление\Отдел сводного планирования бюджета\ОТЧЕТЫ ОБ ИСПОЛНЕНИИ БЮДЖЕТА\ОТЧЕТ ОБ ИСПОЛНЕНИИ БЮДЖЕТА\2025\2025 год\Пост. О проведении ПС Отчет за 2025г\"/>
    </mc:Choice>
  </mc:AlternateContent>
  <xr:revisionPtr revIDLastSave="0" documentId="13_ncr:1_{2EA5DE4C-4EF1-4956-93F5-37D211E1A3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1" r:id="rId1"/>
  </sheets>
  <definedNames>
    <definedName name="_xlnm._FilterDatabase" localSheetId="0" hidden="1">'2025'!$F$4:$K$1222</definedName>
    <definedName name="_xlnm.Print_Titles" localSheetId="0">'2025'!$3:$4</definedName>
    <definedName name="_xlnm.Print_Area" localSheetId="0">'2025'!$A$1:$K$1225</definedName>
  </definedNames>
  <calcPr calcId="181029"/>
</workbook>
</file>

<file path=xl/calcChain.xml><?xml version="1.0" encoding="utf-8"?>
<calcChain xmlns="http://schemas.openxmlformats.org/spreadsheetml/2006/main">
  <c r="J11" i="1" l="1"/>
  <c r="J17" i="1"/>
  <c r="J20" i="1"/>
  <c r="J23" i="1"/>
  <c r="J25" i="1"/>
  <c r="J27" i="1"/>
  <c r="J29" i="1"/>
  <c r="J35" i="1"/>
  <c r="J41" i="1"/>
  <c r="J44" i="1"/>
  <c r="K44" i="1"/>
  <c r="J47" i="1"/>
  <c r="K47" i="1"/>
  <c r="J50" i="1"/>
  <c r="K50" i="1"/>
  <c r="J52" i="1"/>
  <c r="K52" i="1"/>
  <c r="J55" i="1"/>
  <c r="K55" i="1"/>
  <c r="J57" i="1"/>
  <c r="K57" i="1"/>
  <c r="J60" i="1"/>
  <c r="K60" i="1"/>
  <c r="J62" i="1"/>
  <c r="K62" i="1"/>
  <c r="J64" i="1"/>
  <c r="K64" i="1"/>
  <c r="J67" i="1"/>
  <c r="K67" i="1"/>
  <c r="J69" i="1"/>
  <c r="K69" i="1"/>
  <c r="J72" i="1"/>
  <c r="K72" i="1"/>
  <c r="J74" i="1"/>
  <c r="K74" i="1"/>
  <c r="J77" i="1"/>
  <c r="K77" i="1"/>
  <c r="J80" i="1"/>
  <c r="K80" i="1"/>
  <c r="J86" i="1"/>
  <c r="J88" i="1"/>
  <c r="J90" i="1"/>
  <c r="J93" i="1"/>
  <c r="J105" i="1"/>
  <c r="J111" i="1"/>
  <c r="J116" i="1"/>
  <c r="J120" i="1"/>
  <c r="J123" i="1"/>
  <c r="J126" i="1"/>
  <c r="K126" i="1"/>
  <c r="J129" i="1"/>
  <c r="J132" i="1"/>
  <c r="K132" i="1"/>
  <c r="J135" i="1"/>
  <c r="K135" i="1"/>
  <c r="J138" i="1"/>
  <c r="K138" i="1"/>
  <c r="J143" i="1"/>
  <c r="J150" i="1"/>
  <c r="J155" i="1"/>
  <c r="J159" i="1"/>
  <c r="J161" i="1"/>
  <c r="J163" i="1"/>
  <c r="J166" i="1"/>
  <c r="J168" i="1"/>
  <c r="J170" i="1"/>
  <c r="J172" i="1"/>
  <c r="J175" i="1"/>
  <c r="K175" i="1"/>
  <c r="J178" i="1"/>
  <c r="K178" i="1"/>
  <c r="J180" i="1"/>
  <c r="K180" i="1"/>
  <c r="J183" i="1"/>
  <c r="K183" i="1"/>
  <c r="J186" i="1"/>
  <c r="K186" i="1"/>
  <c r="J188" i="1"/>
  <c r="K188" i="1"/>
  <c r="J191" i="1"/>
  <c r="K191" i="1"/>
  <c r="J194" i="1"/>
  <c r="K194" i="1"/>
  <c r="J196" i="1"/>
  <c r="K196" i="1"/>
  <c r="J199" i="1"/>
  <c r="K199" i="1"/>
  <c r="J201" i="1"/>
  <c r="K201" i="1"/>
  <c r="J204" i="1"/>
  <c r="K204" i="1"/>
  <c r="J206" i="1"/>
  <c r="K206" i="1"/>
  <c r="J211" i="1"/>
  <c r="J216" i="1"/>
  <c r="K216" i="1"/>
  <c r="J218" i="1"/>
  <c r="K218" i="1"/>
  <c r="J221" i="1"/>
  <c r="K221" i="1"/>
  <c r="J226" i="1"/>
  <c r="J231" i="1"/>
  <c r="J233" i="1"/>
  <c r="J235" i="1"/>
  <c r="J240" i="1"/>
  <c r="J245" i="1"/>
  <c r="J249" i="1"/>
  <c r="J250" i="1"/>
  <c r="J253" i="1"/>
  <c r="J256" i="1"/>
  <c r="J259" i="1"/>
  <c r="J263" i="1"/>
  <c r="J270" i="1"/>
  <c r="J277" i="1"/>
  <c r="J283" i="1"/>
  <c r="J286" i="1"/>
  <c r="J290" i="1"/>
  <c r="J292" i="1"/>
  <c r="J294" i="1"/>
  <c r="J299" i="1"/>
  <c r="J304" i="1"/>
  <c r="J310" i="1"/>
  <c r="J315" i="1"/>
  <c r="J317" i="1"/>
  <c r="J319" i="1"/>
  <c r="J322" i="1"/>
  <c r="K322" i="1"/>
  <c r="J328" i="1"/>
  <c r="K328" i="1"/>
  <c r="J334" i="1"/>
  <c r="J338" i="1"/>
  <c r="J343" i="1"/>
  <c r="J347" i="1"/>
  <c r="J349" i="1"/>
  <c r="J351" i="1"/>
  <c r="J353" i="1"/>
  <c r="J360" i="1"/>
  <c r="J364" i="1"/>
  <c r="J367" i="1"/>
  <c r="J370" i="1"/>
  <c r="K370" i="1"/>
  <c r="J373" i="1"/>
  <c r="K373" i="1"/>
  <c r="J376" i="1"/>
  <c r="K376" i="1"/>
  <c r="J379" i="1"/>
  <c r="K379" i="1"/>
  <c r="J411" i="1"/>
  <c r="K411" i="1"/>
  <c r="J416" i="1"/>
  <c r="J420" i="1"/>
  <c r="J422" i="1"/>
  <c r="J424" i="1"/>
  <c r="J426" i="1"/>
  <c r="J431" i="1"/>
  <c r="J435" i="1"/>
  <c r="J439" i="1"/>
  <c r="J440" i="1"/>
  <c r="J446" i="1"/>
  <c r="J450" i="1"/>
  <c r="J453" i="1"/>
  <c r="K453" i="1"/>
  <c r="J458" i="1"/>
  <c r="J462" i="1"/>
  <c r="J467" i="1"/>
  <c r="J472" i="1"/>
  <c r="J479" i="1"/>
  <c r="J482" i="1"/>
  <c r="J492" i="1"/>
  <c r="J501" i="1"/>
  <c r="J507" i="1"/>
  <c r="J512" i="1"/>
  <c r="J517" i="1"/>
  <c r="J522" i="1"/>
  <c r="J529" i="1"/>
  <c r="J536" i="1"/>
  <c r="J541" i="1"/>
  <c r="J546" i="1"/>
  <c r="J553" i="1"/>
  <c r="J556" i="1"/>
  <c r="J558" i="1"/>
  <c r="J562" i="1"/>
  <c r="J564" i="1"/>
  <c r="J566" i="1"/>
  <c r="J569" i="1"/>
  <c r="K569" i="1"/>
  <c r="J572" i="1"/>
  <c r="K572" i="1"/>
  <c r="K576" i="1"/>
  <c r="K579" i="1"/>
  <c r="J584" i="1"/>
  <c r="J589" i="1"/>
  <c r="K589" i="1"/>
  <c r="J594" i="1"/>
  <c r="J598" i="1"/>
  <c r="J603" i="1"/>
  <c r="J612" i="1"/>
  <c r="J619" i="1"/>
  <c r="J628" i="1"/>
  <c r="J631" i="1"/>
  <c r="K631" i="1"/>
  <c r="J635" i="1"/>
  <c r="J638" i="1"/>
  <c r="K638" i="1"/>
  <c r="J645" i="1"/>
  <c r="J646" i="1"/>
  <c r="J650" i="1"/>
  <c r="J653" i="1"/>
  <c r="J654" i="1"/>
  <c r="J658" i="1"/>
  <c r="J661" i="1"/>
  <c r="K661" i="1"/>
  <c r="J662" i="1"/>
  <c r="K662" i="1"/>
  <c r="J665" i="1"/>
  <c r="K665" i="1"/>
  <c r="J666" i="1"/>
  <c r="K666" i="1"/>
  <c r="J669" i="1"/>
  <c r="K669" i="1"/>
  <c r="J671" i="1"/>
  <c r="K671" i="1"/>
  <c r="J674" i="1"/>
  <c r="K674" i="1"/>
  <c r="J675" i="1"/>
  <c r="K675" i="1"/>
  <c r="J678" i="1"/>
  <c r="K678" i="1"/>
  <c r="J681" i="1"/>
  <c r="J682" i="1"/>
  <c r="J685" i="1"/>
  <c r="K685" i="1"/>
  <c r="J686" i="1"/>
  <c r="K686" i="1"/>
  <c r="J692" i="1"/>
  <c r="K692" i="1"/>
  <c r="J695" i="1"/>
  <c r="K695" i="1"/>
  <c r="J696" i="1"/>
  <c r="J699" i="1"/>
  <c r="K699" i="1"/>
  <c r="J702" i="1"/>
  <c r="J707" i="1"/>
  <c r="J713" i="1"/>
  <c r="J718" i="1"/>
  <c r="J722" i="1"/>
  <c r="J725" i="1"/>
  <c r="J729" i="1"/>
  <c r="J731" i="1"/>
  <c r="J734" i="1"/>
  <c r="K734" i="1"/>
  <c r="J737" i="1"/>
  <c r="K737" i="1"/>
  <c r="J739" i="1"/>
  <c r="K739" i="1"/>
  <c r="J742" i="1"/>
  <c r="K742" i="1"/>
  <c r="J745" i="1"/>
  <c r="K745" i="1"/>
  <c r="J748" i="1"/>
  <c r="K748" i="1"/>
  <c r="J751" i="1"/>
  <c r="K751" i="1"/>
  <c r="J754" i="1"/>
  <c r="K754" i="1"/>
  <c r="J756" i="1"/>
  <c r="K756" i="1"/>
  <c r="J759" i="1"/>
  <c r="K759" i="1"/>
  <c r="J767" i="1"/>
  <c r="K767" i="1"/>
  <c r="J768" i="1"/>
  <c r="K768" i="1"/>
  <c r="J771" i="1"/>
  <c r="K771" i="1"/>
  <c r="J773" i="1"/>
  <c r="K773" i="1"/>
  <c r="J776" i="1"/>
  <c r="K776" i="1"/>
  <c r="J779" i="1"/>
  <c r="K779" i="1"/>
  <c r="J782" i="1"/>
  <c r="K782" i="1"/>
  <c r="J785" i="1"/>
  <c r="K785" i="1"/>
  <c r="J788" i="1"/>
  <c r="K788" i="1"/>
  <c r="J791" i="1"/>
  <c r="K791" i="1"/>
  <c r="J794" i="1"/>
  <c r="K794" i="1"/>
  <c r="J797" i="1"/>
  <c r="K797" i="1"/>
  <c r="J800" i="1"/>
  <c r="K800" i="1"/>
  <c r="J805" i="1"/>
  <c r="J811" i="1"/>
  <c r="J815" i="1"/>
  <c r="J818" i="1"/>
  <c r="K818" i="1"/>
  <c r="J823" i="1"/>
  <c r="J827" i="1"/>
  <c r="J830" i="1"/>
  <c r="K830" i="1"/>
  <c r="J833" i="1"/>
  <c r="K833" i="1"/>
  <c r="J836" i="1"/>
  <c r="J842" i="1"/>
  <c r="J848" i="1"/>
  <c r="J852" i="1"/>
  <c r="J855" i="1"/>
  <c r="K855" i="1"/>
  <c r="J860" i="1"/>
  <c r="J866" i="1"/>
  <c r="J867" i="1"/>
  <c r="J871" i="1"/>
  <c r="J874" i="1"/>
  <c r="J875" i="1"/>
  <c r="J879" i="1"/>
  <c r="J881" i="1"/>
  <c r="J886" i="1"/>
  <c r="K886" i="1"/>
  <c r="J892" i="1"/>
  <c r="K892" i="1"/>
  <c r="J895" i="1"/>
  <c r="K895" i="1"/>
  <c r="J902" i="1"/>
  <c r="J905" i="1"/>
  <c r="J906" i="1"/>
  <c r="J909" i="1"/>
  <c r="J912" i="1"/>
  <c r="J913" i="1"/>
  <c r="J916" i="1"/>
  <c r="J917" i="1"/>
  <c r="J921" i="1"/>
  <c r="J927" i="1"/>
  <c r="J928" i="1"/>
  <c r="J934" i="1"/>
  <c r="J937" i="1"/>
  <c r="J938" i="1"/>
  <c r="J941" i="1"/>
  <c r="K941" i="1"/>
  <c r="J942" i="1"/>
  <c r="K942" i="1"/>
  <c r="J945" i="1"/>
  <c r="K945" i="1"/>
  <c r="J948" i="1"/>
  <c r="K948" i="1"/>
  <c r="J949" i="1"/>
  <c r="J952" i="1"/>
  <c r="K952" i="1"/>
  <c r="J955" i="1"/>
  <c r="K955" i="1"/>
  <c r="J958" i="1"/>
  <c r="K958" i="1"/>
  <c r="J963" i="1"/>
  <c r="J972" i="1"/>
  <c r="J991" i="1"/>
  <c r="J994" i="1"/>
  <c r="J997" i="1"/>
  <c r="J1000" i="1"/>
  <c r="J1003" i="1"/>
  <c r="J1006" i="1"/>
  <c r="J1009" i="1"/>
  <c r="J1012" i="1"/>
  <c r="J1015" i="1"/>
  <c r="J1018" i="1"/>
  <c r="J1021" i="1"/>
  <c r="J1024" i="1"/>
  <c r="J1029" i="1"/>
  <c r="J1032" i="1"/>
  <c r="J1037" i="1"/>
  <c r="J1040" i="1"/>
  <c r="J1043" i="1"/>
  <c r="J1046" i="1"/>
  <c r="J1054" i="1"/>
  <c r="J1058" i="1"/>
  <c r="J1061" i="1"/>
  <c r="K1061" i="1"/>
  <c r="J1064" i="1"/>
  <c r="K1064" i="1"/>
  <c r="J1070" i="1"/>
  <c r="J1073" i="1"/>
  <c r="J1076" i="1"/>
  <c r="J1079" i="1"/>
  <c r="K1079" i="1"/>
  <c r="J1082" i="1"/>
  <c r="K1082" i="1"/>
  <c r="J1086" i="1"/>
  <c r="K1086" i="1"/>
  <c r="J1091" i="1"/>
  <c r="J1094" i="1"/>
  <c r="K1094" i="1"/>
  <c r="J1097" i="1"/>
  <c r="K1097" i="1"/>
  <c r="J1100" i="1"/>
  <c r="K1100" i="1"/>
  <c r="J1103" i="1"/>
  <c r="K1103" i="1"/>
  <c r="J1106" i="1"/>
  <c r="K1106" i="1"/>
  <c r="J1112" i="1"/>
  <c r="J1114" i="1"/>
  <c r="J1116" i="1"/>
  <c r="J1120" i="1"/>
  <c r="J1122" i="1"/>
  <c r="J1127" i="1"/>
  <c r="J1131" i="1"/>
  <c r="K1131" i="1"/>
  <c r="J1136" i="1"/>
  <c r="J1143" i="1"/>
  <c r="J1147" i="1"/>
  <c r="J1150" i="1"/>
  <c r="J1153" i="1"/>
  <c r="J1156" i="1"/>
  <c r="J1159" i="1"/>
  <c r="J1162" i="1"/>
  <c r="J1167" i="1"/>
  <c r="J1171" i="1"/>
  <c r="J1175" i="1"/>
  <c r="J1182" i="1"/>
  <c r="J1186" i="1"/>
  <c r="J1189" i="1"/>
  <c r="J1195" i="1"/>
  <c r="J1201" i="1"/>
  <c r="K1208" i="1"/>
  <c r="J1215" i="1"/>
  <c r="J1221" i="1"/>
  <c r="I696" i="1"/>
  <c r="K696" i="1" s="1"/>
  <c r="I689" i="1"/>
  <c r="K689" i="1" s="1"/>
  <c r="H689" i="1"/>
  <c r="J689" i="1" s="1"/>
  <c r="H670" i="1"/>
  <c r="J670" i="1" s="1"/>
  <c r="I670" i="1"/>
  <c r="K670" i="1" s="1"/>
  <c r="H931" i="1"/>
  <c r="J931" i="1" s="1"/>
  <c r="H924" i="1"/>
  <c r="J924" i="1" s="1"/>
  <c r="H985" i="1"/>
  <c r="J985" i="1" s="1"/>
  <c r="H1208" i="1"/>
  <c r="J1208" i="1" s="1"/>
  <c r="H1205" i="1"/>
  <c r="J1205" i="1" s="1"/>
  <c r="H1141" i="1"/>
  <c r="J1141" i="1" s="1"/>
  <c r="H1049" i="1"/>
  <c r="J1049" i="1" s="1"/>
  <c r="H978" i="1"/>
  <c r="J978" i="1" s="1"/>
  <c r="I967" i="1"/>
  <c r="K967" i="1" s="1"/>
  <c r="H967" i="1"/>
  <c r="J967" i="1" s="1"/>
  <c r="I949" i="1"/>
  <c r="K949" i="1" s="1"/>
  <c r="I889" i="1"/>
  <c r="K889" i="1" s="1"/>
  <c r="H889" i="1"/>
  <c r="J889" i="1" s="1"/>
  <c r="H883" i="1"/>
  <c r="J883" i="1" s="1"/>
  <c r="I836" i="1"/>
  <c r="K836" i="1" s="1"/>
  <c r="I764" i="1"/>
  <c r="K764" i="1" s="1"/>
  <c r="H764" i="1"/>
  <c r="J764" i="1" s="1"/>
  <c r="I761" i="1"/>
  <c r="K761" i="1" s="1"/>
  <c r="H761" i="1"/>
  <c r="J761" i="1" s="1"/>
  <c r="I702" i="1"/>
  <c r="K702" i="1" s="1"/>
  <c r="I682" i="1"/>
  <c r="K682" i="1" s="1"/>
  <c r="I681" i="1"/>
  <c r="K681" i="1" s="1"/>
  <c r="I635" i="1"/>
  <c r="K635" i="1" s="1"/>
  <c r="H622" i="1"/>
  <c r="J622" i="1" s="1"/>
  <c r="H607" i="1"/>
  <c r="J607" i="1" s="1"/>
  <c r="H579" i="1"/>
  <c r="J579" i="1" s="1"/>
  <c r="H576" i="1"/>
  <c r="J576" i="1" s="1"/>
  <c r="H551" i="1"/>
  <c r="J551" i="1" s="1"/>
  <c r="H527" i="1"/>
  <c r="J527" i="1" s="1"/>
  <c r="H497" i="1"/>
  <c r="J497" i="1" s="1"/>
  <c r="H487" i="1"/>
  <c r="J487" i="1" s="1"/>
  <c r="I408" i="1"/>
  <c r="K408" i="1" s="1"/>
  <c r="H408" i="1"/>
  <c r="J408" i="1" s="1"/>
  <c r="H398" i="1"/>
  <c r="J398" i="1" s="1"/>
  <c r="H247" i="1"/>
  <c r="J247" i="1" s="1"/>
  <c r="H213" i="1"/>
  <c r="J213" i="1" s="1"/>
  <c r="H152" i="1"/>
  <c r="J152" i="1" s="1"/>
  <c r="H148" i="1"/>
  <c r="J148" i="1" s="1"/>
  <c r="H99" i="1"/>
  <c r="J99" i="1" s="1"/>
  <c r="H39" i="1"/>
  <c r="J39" i="1" s="1"/>
  <c r="H37" i="1"/>
  <c r="J37" i="1" s="1"/>
  <c r="H395" i="1"/>
  <c r="J395" i="1" s="1"/>
  <c r="G401" i="1"/>
  <c r="G400" i="1" s="1"/>
  <c r="H401" i="1"/>
  <c r="H405" i="1"/>
  <c r="H404" i="1" s="1"/>
  <c r="I401" i="1"/>
  <c r="F401" i="1"/>
  <c r="F400" i="1" s="1"/>
  <c r="G404" i="1"/>
  <c r="G403" i="1" s="1"/>
  <c r="I404" i="1"/>
  <c r="F404" i="1"/>
  <c r="F403" i="1" s="1"/>
  <c r="H386" i="1"/>
  <c r="J386" i="1" s="1"/>
  <c r="G389" i="1"/>
  <c r="G388" i="1" s="1"/>
  <c r="G387" i="1" s="1"/>
  <c r="H389" i="1"/>
  <c r="I389" i="1"/>
  <c r="F389" i="1"/>
  <c r="F388" i="1" s="1"/>
  <c r="F387" i="1" s="1"/>
  <c r="H400" i="1" l="1"/>
  <c r="I403" i="1"/>
  <c r="I388" i="1"/>
  <c r="I400" i="1"/>
  <c r="I399" i="1" s="1"/>
  <c r="H388" i="1"/>
  <c r="H403" i="1"/>
  <c r="F399" i="1"/>
  <c r="G399" i="1"/>
  <c r="H399" i="1" l="1"/>
  <c r="I387" i="1"/>
  <c r="H387" i="1"/>
  <c r="H378" i="1"/>
  <c r="I129" i="1"/>
  <c r="K129" i="1" s="1"/>
  <c r="G10" i="1" l="1"/>
  <c r="G9" i="1" s="1"/>
  <c r="G8" i="1" s="1"/>
  <c r="G7" i="1" s="1"/>
  <c r="G6" i="1" s="1"/>
  <c r="H10" i="1"/>
  <c r="I10" i="1"/>
  <c r="F10" i="1"/>
  <c r="F9" i="1" s="1"/>
  <c r="F8" i="1" s="1"/>
  <c r="F7" i="1" s="1"/>
  <c r="F6" i="1" s="1"/>
  <c r="G19" i="1"/>
  <c r="G18" i="1" s="1"/>
  <c r="H19" i="1"/>
  <c r="I19" i="1"/>
  <c r="G16" i="1"/>
  <c r="G15" i="1" s="1"/>
  <c r="H16" i="1"/>
  <c r="I16" i="1"/>
  <c r="F16" i="1"/>
  <c r="F15" i="1" s="1"/>
  <c r="F19" i="1"/>
  <c r="F18" i="1" s="1"/>
  <c r="G28" i="1"/>
  <c r="H28" i="1"/>
  <c r="I28" i="1"/>
  <c r="G26" i="1"/>
  <c r="H26" i="1"/>
  <c r="I26" i="1"/>
  <c r="G24" i="1"/>
  <c r="H24" i="1"/>
  <c r="J24" i="1" s="1"/>
  <c r="I24" i="1"/>
  <c r="G22" i="1"/>
  <c r="H22" i="1"/>
  <c r="I22" i="1"/>
  <c r="F22" i="1"/>
  <c r="F24" i="1"/>
  <c r="F26" i="1"/>
  <c r="F28" i="1"/>
  <c r="G40" i="1"/>
  <c r="H40" i="1"/>
  <c r="I40" i="1"/>
  <c r="G38" i="1"/>
  <c r="H38" i="1"/>
  <c r="I38" i="1"/>
  <c r="G36" i="1"/>
  <c r="H36" i="1"/>
  <c r="J36" i="1" s="1"/>
  <c r="I36" i="1"/>
  <c r="G34" i="1"/>
  <c r="H34" i="1"/>
  <c r="I34" i="1"/>
  <c r="F34" i="1"/>
  <c r="F36" i="1"/>
  <c r="F38" i="1"/>
  <c r="F40" i="1"/>
  <c r="G43" i="1"/>
  <c r="G42" i="1" s="1"/>
  <c r="H43" i="1"/>
  <c r="I43" i="1"/>
  <c r="F43" i="1"/>
  <c r="F42" i="1" s="1"/>
  <c r="G46" i="1"/>
  <c r="G45" i="1" s="1"/>
  <c r="H46" i="1"/>
  <c r="I46" i="1"/>
  <c r="F46" i="1"/>
  <c r="F45" i="1" s="1"/>
  <c r="G51" i="1"/>
  <c r="H51" i="1"/>
  <c r="I51" i="1"/>
  <c r="G49" i="1"/>
  <c r="H49" i="1"/>
  <c r="J49" i="1" s="1"/>
  <c r="I49" i="1"/>
  <c r="F49" i="1"/>
  <c r="F51" i="1"/>
  <c r="G56" i="1"/>
  <c r="H56" i="1"/>
  <c r="I56" i="1"/>
  <c r="G54" i="1"/>
  <c r="H54" i="1"/>
  <c r="J54" i="1" s="1"/>
  <c r="I54" i="1"/>
  <c r="F54" i="1"/>
  <c r="F56" i="1"/>
  <c r="G63" i="1"/>
  <c r="H63" i="1"/>
  <c r="I63" i="1"/>
  <c r="G61" i="1"/>
  <c r="H61" i="1"/>
  <c r="I61" i="1"/>
  <c r="G59" i="1"/>
  <c r="H59" i="1"/>
  <c r="I59" i="1"/>
  <c r="K59" i="1" s="1"/>
  <c r="F59" i="1"/>
  <c r="F61" i="1"/>
  <c r="F63" i="1"/>
  <c r="G68" i="1"/>
  <c r="H68" i="1"/>
  <c r="I68" i="1"/>
  <c r="G66" i="1"/>
  <c r="H66" i="1"/>
  <c r="I66" i="1"/>
  <c r="F66" i="1"/>
  <c r="F68" i="1"/>
  <c r="G73" i="1"/>
  <c r="H73" i="1"/>
  <c r="I73" i="1"/>
  <c r="G71" i="1"/>
  <c r="H71" i="1"/>
  <c r="I71" i="1"/>
  <c r="F71" i="1"/>
  <c r="F73" i="1"/>
  <c r="G79" i="1"/>
  <c r="G78" i="1" s="1"/>
  <c r="H79" i="1"/>
  <c r="I79" i="1"/>
  <c r="G76" i="1"/>
  <c r="G75" i="1" s="1"/>
  <c r="H76" i="1"/>
  <c r="I76" i="1"/>
  <c r="F76" i="1"/>
  <c r="F75" i="1" s="1"/>
  <c r="F79" i="1"/>
  <c r="F78" i="1" s="1"/>
  <c r="G89" i="1"/>
  <c r="H89" i="1"/>
  <c r="I89" i="1"/>
  <c r="G87" i="1"/>
  <c r="H87" i="1"/>
  <c r="I87" i="1"/>
  <c r="G85" i="1"/>
  <c r="H85" i="1"/>
  <c r="I85" i="1"/>
  <c r="F85" i="1"/>
  <c r="F87" i="1"/>
  <c r="F89" i="1"/>
  <c r="G92" i="1"/>
  <c r="G91" i="1" s="1"/>
  <c r="H92" i="1"/>
  <c r="I92" i="1"/>
  <c r="F92" i="1"/>
  <c r="F91" i="1" s="1"/>
  <c r="G98" i="1"/>
  <c r="G97" i="1" s="1"/>
  <c r="G96" i="1" s="1"/>
  <c r="G95" i="1" s="1"/>
  <c r="G94" i="1" s="1"/>
  <c r="H98" i="1"/>
  <c r="I98" i="1"/>
  <c r="F98" i="1"/>
  <c r="F97" i="1" s="1"/>
  <c r="F96" i="1" s="1"/>
  <c r="F95" i="1" s="1"/>
  <c r="F94" i="1" s="1"/>
  <c r="G104" i="1"/>
  <c r="G103" i="1" s="1"/>
  <c r="G102" i="1" s="1"/>
  <c r="G101" i="1" s="1"/>
  <c r="G100" i="1" s="1"/>
  <c r="H104" i="1"/>
  <c r="I104" i="1"/>
  <c r="F104" i="1"/>
  <c r="F103" i="1" s="1"/>
  <c r="F102" i="1" s="1"/>
  <c r="F101" i="1" s="1"/>
  <c r="F100" i="1" s="1"/>
  <c r="G110" i="1"/>
  <c r="G109" i="1" s="1"/>
  <c r="G108" i="1" s="1"/>
  <c r="G107" i="1" s="1"/>
  <c r="H110" i="1"/>
  <c r="I110" i="1"/>
  <c r="F110" i="1"/>
  <c r="F109" i="1" s="1"/>
  <c r="F108" i="1" s="1"/>
  <c r="F107" i="1" s="1"/>
  <c r="G115" i="1"/>
  <c r="G114" i="1" s="1"/>
  <c r="G113" i="1" s="1"/>
  <c r="H115" i="1"/>
  <c r="I115" i="1"/>
  <c r="F115" i="1"/>
  <c r="F114" i="1" s="1"/>
  <c r="F113" i="1" s="1"/>
  <c r="G119" i="1"/>
  <c r="G118" i="1" s="1"/>
  <c r="H119" i="1"/>
  <c r="I119" i="1"/>
  <c r="F119" i="1"/>
  <c r="F118" i="1" s="1"/>
  <c r="G122" i="1"/>
  <c r="G121" i="1" s="1"/>
  <c r="H122" i="1"/>
  <c r="I122" i="1"/>
  <c r="F122" i="1"/>
  <c r="F121" i="1" s="1"/>
  <c r="G125" i="1"/>
  <c r="G124" i="1" s="1"/>
  <c r="H125" i="1"/>
  <c r="I125" i="1"/>
  <c r="F125" i="1"/>
  <c r="F124" i="1" s="1"/>
  <c r="G128" i="1"/>
  <c r="G127" i="1" s="1"/>
  <c r="H128" i="1"/>
  <c r="I128" i="1"/>
  <c r="F128" i="1"/>
  <c r="F127" i="1" s="1"/>
  <c r="G131" i="1"/>
  <c r="G130" i="1" s="1"/>
  <c r="H131" i="1"/>
  <c r="I131" i="1"/>
  <c r="F131" i="1"/>
  <c r="F130" i="1" s="1"/>
  <c r="G134" i="1"/>
  <c r="G133" i="1" s="1"/>
  <c r="H134" i="1"/>
  <c r="I134" i="1"/>
  <c r="F134" i="1"/>
  <c r="F133" i="1" s="1"/>
  <c r="G137" i="1"/>
  <c r="G136" i="1" s="1"/>
  <c r="H137" i="1"/>
  <c r="I137" i="1"/>
  <c r="F137" i="1"/>
  <c r="F136" i="1" s="1"/>
  <c r="G142" i="1"/>
  <c r="G141" i="1" s="1"/>
  <c r="G140" i="1" s="1"/>
  <c r="G139" i="1" s="1"/>
  <c r="H142" i="1"/>
  <c r="I142" i="1"/>
  <c r="F142" i="1"/>
  <c r="F141" i="1" s="1"/>
  <c r="F140" i="1" s="1"/>
  <c r="F139" i="1" s="1"/>
  <c r="G151" i="1"/>
  <c r="H151" i="1"/>
  <c r="I151" i="1"/>
  <c r="G149" i="1"/>
  <c r="H149" i="1"/>
  <c r="J149" i="1" s="1"/>
  <c r="I149" i="1"/>
  <c r="G147" i="1"/>
  <c r="H147" i="1"/>
  <c r="J147" i="1" s="1"/>
  <c r="I147" i="1"/>
  <c r="F147" i="1"/>
  <c r="F149" i="1"/>
  <c r="F151" i="1"/>
  <c r="G154" i="1"/>
  <c r="G153" i="1" s="1"/>
  <c r="H154" i="1"/>
  <c r="I154" i="1"/>
  <c r="F154" i="1"/>
  <c r="F153" i="1" s="1"/>
  <c r="G162" i="1"/>
  <c r="H162" i="1"/>
  <c r="I162" i="1"/>
  <c r="G160" i="1"/>
  <c r="H160" i="1"/>
  <c r="J160" i="1" s="1"/>
  <c r="I160" i="1"/>
  <c r="G158" i="1"/>
  <c r="H158" i="1"/>
  <c r="I158" i="1"/>
  <c r="F158" i="1"/>
  <c r="F160" i="1"/>
  <c r="F162" i="1"/>
  <c r="G171" i="1"/>
  <c r="H171" i="1"/>
  <c r="I171" i="1"/>
  <c r="G169" i="1"/>
  <c r="H169" i="1"/>
  <c r="I169" i="1"/>
  <c r="G167" i="1"/>
  <c r="H167" i="1"/>
  <c r="I167" i="1"/>
  <c r="G165" i="1"/>
  <c r="H165" i="1"/>
  <c r="I165" i="1"/>
  <c r="F165" i="1"/>
  <c r="F167" i="1"/>
  <c r="F169" i="1"/>
  <c r="F171" i="1"/>
  <c r="G174" i="1"/>
  <c r="G173" i="1" s="1"/>
  <c r="H174" i="1"/>
  <c r="I174" i="1"/>
  <c r="F174" i="1"/>
  <c r="F173" i="1" s="1"/>
  <c r="G179" i="1"/>
  <c r="H179" i="1"/>
  <c r="I179" i="1"/>
  <c r="G177" i="1"/>
  <c r="H177" i="1"/>
  <c r="I177" i="1"/>
  <c r="F177" i="1"/>
  <c r="F179" i="1"/>
  <c r="G182" i="1"/>
  <c r="G181" i="1" s="1"/>
  <c r="H182" i="1"/>
  <c r="I182" i="1"/>
  <c r="F182" i="1"/>
  <c r="F181" i="1" s="1"/>
  <c r="G187" i="1"/>
  <c r="H187" i="1"/>
  <c r="I187" i="1"/>
  <c r="G185" i="1"/>
  <c r="H185" i="1"/>
  <c r="J185" i="1" s="1"/>
  <c r="I185" i="1"/>
  <c r="F185" i="1"/>
  <c r="F187" i="1"/>
  <c r="G190" i="1"/>
  <c r="G189" i="1" s="1"/>
  <c r="H190" i="1"/>
  <c r="I190" i="1"/>
  <c r="F190" i="1"/>
  <c r="F189" i="1" s="1"/>
  <c r="G195" i="1"/>
  <c r="H195" i="1"/>
  <c r="I195" i="1"/>
  <c r="G193" i="1"/>
  <c r="H193" i="1"/>
  <c r="I193" i="1"/>
  <c r="F193" i="1"/>
  <c r="F195" i="1"/>
  <c r="G198" i="1"/>
  <c r="H198" i="1"/>
  <c r="I198" i="1"/>
  <c r="F198" i="1"/>
  <c r="G200" i="1"/>
  <c r="H200" i="1"/>
  <c r="I200" i="1"/>
  <c r="F200" i="1"/>
  <c r="G205" i="1"/>
  <c r="H205" i="1"/>
  <c r="I205" i="1"/>
  <c r="G203" i="1"/>
  <c r="H203" i="1"/>
  <c r="I203" i="1"/>
  <c r="F203" i="1"/>
  <c r="F205" i="1"/>
  <c r="G212" i="1"/>
  <c r="H212" i="1"/>
  <c r="I212" i="1"/>
  <c r="G210" i="1"/>
  <c r="H210" i="1"/>
  <c r="I210" i="1"/>
  <c r="F210" i="1"/>
  <c r="F212" i="1"/>
  <c r="G217" i="1"/>
  <c r="H217" i="1"/>
  <c r="I217" i="1"/>
  <c r="G215" i="1"/>
  <c r="H215" i="1"/>
  <c r="I215" i="1"/>
  <c r="F215" i="1"/>
  <c r="F217" i="1"/>
  <c r="G220" i="1"/>
  <c r="G219" i="1" s="1"/>
  <c r="H220" i="1"/>
  <c r="I220" i="1"/>
  <c r="F220" i="1"/>
  <c r="F219" i="1" s="1"/>
  <c r="G225" i="1"/>
  <c r="G224" i="1" s="1"/>
  <c r="G223" i="1" s="1"/>
  <c r="G222" i="1" s="1"/>
  <c r="H225" i="1"/>
  <c r="I225" i="1"/>
  <c r="F225" i="1"/>
  <c r="F224" i="1" s="1"/>
  <c r="F223" i="1" s="1"/>
  <c r="F222" i="1" s="1"/>
  <c r="G234" i="1"/>
  <c r="H234" i="1"/>
  <c r="I234" i="1"/>
  <c r="G232" i="1"/>
  <c r="H232" i="1"/>
  <c r="J232" i="1" s="1"/>
  <c r="I232" i="1"/>
  <c r="G230" i="1"/>
  <c r="H230" i="1"/>
  <c r="I230" i="1"/>
  <c r="F230" i="1"/>
  <c r="F232" i="1"/>
  <c r="F234" i="1"/>
  <c r="G239" i="1"/>
  <c r="G238" i="1" s="1"/>
  <c r="G237" i="1" s="1"/>
  <c r="G236" i="1" s="1"/>
  <c r="H239" i="1"/>
  <c r="I239" i="1"/>
  <c r="F239" i="1"/>
  <c r="F238" i="1" s="1"/>
  <c r="F237" i="1" s="1"/>
  <c r="F236" i="1" s="1"/>
  <c r="G244" i="1"/>
  <c r="H244" i="1"/>
  <c r="I244" i="1"/>
  <c r="G248" i="1"/>
  <c r="H248" i="1"/>
  <c r="I248" i="1"/>
  <c r="G246" i="1"/>
  <c r="H246" i="1"/>
  <c r="I246" i="1"/>
  <c r="F244" i="1"/>
  <c r="F246" i="1"/>
  <c r="F248" i="1"/>
  <c r="G252" i="1"/>
  <c r="G251" i="1" s="1"/>
  <c r="H252" i="1"/>
  <c r="I252" i="1"/>
  <c r="F252" i="1"/>
  <c r="F251" i="1" s="1"/>
  <c r="G258" i="1"/>
  <c r="G257" i="1" s="1"/>
  <c r="H258" i="1"/>
  <c r="I258" i="1"/>
  <c r="G255" i="1"/>
  <c r="G254" i="1" s="1"/>
  <c r="H255" i="1"/>
  <c r="I255" i="1"/>
  <c r="F255" i="1"/>
  <c r="F254" i="1" s="1"/>
  <c r="F258" i="1"/>
  <c r="F257" i="1" s="1"/>
  <c r="G262" i="1"/>
  <c r="G261" i="1" s="1"/>
  <c r="G260" i="1" s="1"/>
  <c r="H262" i="1"/>
  <c r="I262" i="1"/>
  <c r="F262" i="1"/>
  <c r="F261" i="1" s="1"/>
  <c r="F260" i="1" s="1"/>
  <c r="G269" i="1"/>
  <c r="G268" i="1" s="1"/>
  <c r="G267" i="1" s="1"/>
  <c r="G266" i="1" s="1"/>
  <c r="G265" i="1" s="1"/>
  <c r="G264" i="1" s="1"/>
  <c r="H269" i="1"/>
  <c r="I269" i="1"/>
  <c r="F269" i="1"/>
  <c r="F268" i="1" s="1"/>
  <c r="F267" i="1" s="1"/>
  <c r="F266" i="1" s="1"/>
  <c r="F265" i="1" s="1"/>
  <c r="F264" i="1" s="1"/>
  <c r="G276" i="1"/>
  <c r="G275" i="1" s="1"/>
  <c r="G274" i="1" s="1"/>
  <c r="G273" i="1" s="1"/>
  <c r="G272" i="1" s="1"/>
  <c r="H276" i="1"/>
  <c r="I276" i="1"/>
  <c r="F276" i="1"/>
  <c r="F275" i="1" s="1"/>
  <c r="F274" i="1" s="1"/>
  <c r="F273" i="1" s="1"/>
  <c r="F272" i="1" s="1"/>
  <c r="G285" i="1"/>
  <c r="G284" i="1" s="1"/>
  <c r="H285" i="1"/>
  <c r="I285" i="1"/>
  <c r="G282" i="1"/>
  <c r="G281" i="1" s="1"/>
  <c r="H282" i="1"/>
  <c r="I282" i="1"/>
  <c r="F282" i="1"/>
  <c r="F281" i="1" s="1"/>
  <c r="F285" i="1"/>
  <c r="F284" i="1" s="1"/>
  <c r="G293" i="1"/>
  <c r="H293" i="1"/>
  <c r="I293" i="1"/>
  <c r="G291" i="1"/>
  <c r="H291" i="1"/>
  <c r="I291" i="1"/>
  <c r="G289" i="1"/>
  <c r="H289" i="1"/>
  <c r="I289" i="1"/>
  <c r="F289" i="1"/>
  <c r="F291" i="1"/>
  <c r="F293" i="1"/>
  <c r="G298" i="1"/>
  <c r="G297" i="1" s="1"/>
  <c r="G296" i="1" s="1"/>
  <c r="G295" i="1" s="1"/>
  <c r="H298" i="1"/>
  <c r="I298" i="1"/>
  <c r="F298" i="1"/>
  <c r="F297" i="1" s="1"/>
  <c r="F296" i="1" s="1"/>
  <c r="F295" i="1" s="1"/>
  <c r="G303" i="1"/>
  <c r="G302" i="1" s="1"/>
  <c r="G301" i="1" s="1"/>
  <c r="G300" i="1" s="1"/>
  <c r="H303" i="1"/>
  <c r="I303" i="1"/>
  <c r="F303" i="1"/>
  <c r="F302" i="1" s="1"/>
  <c r="F301" i="1" s="1"/>
  <c r="F300" i="1" s="1"/>
  <c r="G309" i="1"/>
  <c r="G308" i="1" s="1"/>
  <c r="G307" i="1" s="1"/>
  <c r="G306" i="1" s="1"/>
  <c r="H309" i="1"/>
  <c r="I309" i="1"/>
  <c r="F309" i="1"/>
  <c r="F308" i="1" s="1"/>
  <c r="F307" i="1" s="1"/>
  <c r="F306" i="1" s="1"/>
  <c r="G318" i="1"/>
  <c r="H318" i="1"/>
  <c r="I318" i="1"/>
  <c r="G316" i="1"/>
  <c r="H316" i="1"/>
  <c r="I316" i="1"/>
  <c r="G314" i="1"/>
  <c r="H314" i="1"/>
  <c r="I314" i="1"/>
  <c r="F314" i="1"/>
  <c r="F316" i="1"/>
  <c r="F318" i="1"/>
  <c r="G321" i="1"/>
  <c r="G320" i="1" s="1"/>
  <c r="H321" i="1"/>
  <c r="I321" i="1"/>
  <c r="F321" i="1"/>
  <c r="F320" i="1" s="1"/>
  <c r="G327" i="1"/>
  <c r="G326" i="1" s="1"/>
  <c r="G325" i="1" s="1"/>
  <c r="G324" i="1" s="1"/>
  <c r="H327" i="1"/>
  <c r="I327" i="1"/>
  <c r="F327" i="1"/>
  <c r="F326" i="1" s="1"/>
  <c r="F325" i="1" s="1"/>
  <c r="F324" i="1" s="1"/>
  <c r="G333" i="1"/>
  <c r="G332" i="1" s="1"/>
  <c r="G331" i="1" s="1"/>
  <c r="H333" i="1"/>
  <c r="I333" i="1"/>
  <c r="F333" i="1"/>
  <c r="F332" i="1" s="1"/>
  <c r="F331" i="1" s="1"/>
  <c r="G337" i="1"/>
  <c r="G336" i="1" s="1"/>
  <c r="G335" i="1" s="1"/>
  <c r="H337" i="1"/>
  <c r="I337" i="1"/>
  <c r="F337" i="1"/>
  <c r="F336" i="1" s="1"/>
  <c r="F335" i="1" s="1"/>
  <c r="G342" i="1"/>
  <c r="G341" i="1" s="1"/>
  <c r="G340" i="1" s="1"/>
  <c r="H342" i="1"/>
  <c r="I342" i="1"/>
  <c r="F342" i="1"/>
  <c r="F341" i="1" s="1"/>
  <c r="F340" i="1" s="1"/>
  <c r="G348" i="1"/>
  <c r="H348" i="1"/>
  <c r="I348" i="1"/>
  <c r="F348" i="1"/>
  <c r="G352" i="1"/>
  <c r="H352" i="1"/>
  <c r="I352" i="1"/>
  <c r="G350" i="1"/>
  <c r="H350" i="1"/>
  <c r="J350" i="1" s="1"/>
  <c r="I350" i="1"/>
  <c r="G346" i="1"/>
  <c r="H346" i="1"/>
  <c r="J346" i="1" s="1"/>
  <c r="I346" i="1"/>
  <c r="F346" i="1"/>
  <c r="F350" i="1"/>
  <c r="F352" i="1"/>
  <c r="G359" i="1"/>
  <c r="G358" i="1" s="1"/>
  <c r="G357" i="1" s="1"/>
  <c r="H359" i="1"/>
  <c r="I359" i="1"/>
  <c r="F359" i="1"/>
  <c r="F358" i="1" s="1"/>
  <c r="F357" i="1" s="1"/>
  <c r="G363" i="1"/>
  <c r="G362" i="1" s="1"/>
  <c r="H363" i="1"/>
  <c r="I363" i="1"/>
  <c r="F363" i="1"/>
  <c r="F362" i="1" s="1"/>
  <c r="G366" i="1"/>
  <c r="G365" i="1" s="1"/>
  <c r="H366" i="1"/>
  <c r="I366" i="1"/>
  <c r="F366" i="1"/>
  <c r="F365" i="1" s="1"/>
  <c r="G369" i="1"/>
  <c r="G368" i="1" s="1"/>
  <c r="H369" i="1"/>
  <c r="I369" i="1"/>
  <c r="F369" i="1"/>
  <c r="F368" i="1" s="1"/>
  <c r="G372" i="1"/>
  <c r="G371" i="1" s="1"/>
  <c r="H372" i="1"/>
  <c r="I372" i="1"/>
  <c r="F372" i="1"/>
  <c r="F371" i="1" s="1"/>
  <c r="G375" i="1"/>
  <c r="G374" i="1" s="1"/>
  <c r="H375" i="1"/>
  <c r="I375" i="1"/>
  <c r="F375" i="1"/>
  <c r="F374" i="1" s="1"/>
  <c r="G378" i="1"/>
  <c r="G377" i="1" s="1"/>
  <c r="H377" i="1"/>
  <c r="I378" i="1"/>
  <c r="F378" i="1"/>
  <c r="F377" i="1" s="1"/>
  <c r="G385" i="1"/>
  <c r="G384" i="1" s="1"/>
  <c r="G383" i="1" s="1"/>
  <c r="G382" i="1" s="1"/>
  <c r="H385" i="1"/>
  <c r="I385" i="1"/>
  <c r="F385" i="1"/>
  <c r="F384" i="1" s="1"/>
  <c r="F383" i="1" s="1"/>
  <c r="F382" i="1" s="1"/>
  <c r="G394" i="1"/>
  <c r="G393" i="1" s="1"/>
  <c r="H394" i="1"/>
  <c r="I394" i="1"/>
  <c r="F394" i="1"/>
  <c r="F393" i="1" s="1"/>
  <c r="G397" i="1"/>
  <c r="G396" i="1" s="1"/>
  <c r="H397" i="1"/>
  <c r="I397" i="1"/>
  <c r="F397" i="1"/>
  <c r="F396" i="1" s="1"/>
  <c r="G407" i="1"/>
  <c r="G406" i="1" s="1"/>
  <c r="H407" i="1"/>
  <c r="I407" i="1"/>
  <c r="F407" i="1"/>
  <c r="F406" i="1" s="1"/>
  <c r="G410" i="1"/>
  <c r="G409" i="1" s="1"/>
  <c r="H410" i="1"/>
  <c r="I410" i="1"/>
  <c r="F410" i="1"/>
  <c r="F409" i="1" s="1"/>
  <c r="G415" i="1"/>
  <c r="G414" i="1" s="1"/>
  <c r="G413" i="1" s="1"/>
  <c r="H415" i="1"/>
  <c r="I415" i="1"/>
  <c r="F415" i="1"/>
  <c r="F414" i="1" s="1"/>
  <c r="F413" i="1" s="1"/>
  <c r="G425" i="1"/>
  <c r="H425" i="1"/>
  <c r="I425" i="1"/>
  <c r="G423" i="1"/>
  <c r="H423" i="1"/>
  <c r="I423" i="1"/>
  <c r="G421" i="1"/>
  <c r="H421" i="1"/>
  <c r="J421" i="1" s="1"/>
  <c r="I421" i="1"/>
  <c r="G419" i="1"/>
  <c r="H419" i="1"/>
  <c r="I419" i="1"/>
  <c r="F419" i="1"/>
  <c r="F421" i="1"/>
  <c r="F423" i="1"/>
  <c r="F425" i="1"/>
  <c r="G430" i="1"/>
  <c r="G429" i="1" s="1"/>
  <c r="G428" i="1" s="1"/>
  <c r="H430" i="1"/>
  <c r="I430" i="1"/>
  <c r="F430" i="1"/>
  <c r="F429" i="1" s="1"/>
  <c r="F428" i="1" s="1"/>
  <c r="G434" i="1"/>
  <c r="G433" i="1" s="1"/>
  <c r="G432" i="1" s="1"/>
  <c r="H434" i="1"/>
  <c r="I434" i="1"/>
  <c r="F434" i="1"/>
  <c r="F433" i="1" s="1"/>
  <c r="F432" i="1" s="1"/>
  <c r="G438" i="1"/>
  <c r="G437" i="1" s="1"/>
  <c r="G436" i="1" s="1"/>
  <c r="H438" i="1"/>
  <c r="I438" i="1"/>
  <c r="F438" i="1"/>
  <c r="F437" i="1" s="1"/>
  <c r="F436" i="1" s="1"/>
  <c r="G445" i="1"/>
  <c r="G444" i="1" s="1"/>
  <c r="G443" i="1" s="1"/>
  <c r="H445" i="1"/>
  <c r="I445" i="1"/>
  <c r="F445" i="1"/>
  <c r="F444" i="1" s="1"/>
  <c r="F443" i="1" s="1"/>
  <c r="G449" i="1"/>
  <c r="G448" i="1" s="1"/>
  <c r="G447" i="1" s="1"/>
  <c r="H449" i="1"/>
  <c r="I449" i="1"/>
  <c r="F449" i="1"/>
  <c r="F448" i="1" s="1"/>
  <c r="F447" i="1" s="1"/>
  <c r="G452" i="1"/>
  <c r="G451" i="1" s="1"/>
  <c r="H452" i="1"/>
  <c r="I452" i="1"/>
  <c r="F452" i="1"/>
  <c r="F451" i="1" s="1"/>
  <c r="G457" i="1"/>
  <c r="G456" i="1" s="1"/>
  <c r="G455" i="1" s="1"/>
  <c r="H457" i="1"/>
  <c r="I457" i="1"/>
  <c r="F457" i="1"/>
  <c r="F456" i="1" s="1"/>
  <c r="F455" i="1" s="1"/>
  <c r="G461" i="1"/>
  <c r="G460" i="1" s="1"/>
  <c r="G459" i="1" s="1"/>
  <c r="H461" i="1"/>
  <c r="I461" i="1"/>
  <c r="F461" i="1"/>
  <c r="F460" i="1" s="1"/>
  <c r="F459" i="1" s="1"/>
  <c r="G466" i="1"/>
  <c r="G465" i="1" s="1"/>
  <c r="G464" i="1" s="1"/>
  <c r="G463" i="1" s="1"/>
  <c r="H466" i="1"/>
  <c r="I466" i="1"/>
  <c r="F466" i="1"/>
  <c r="F465" i="1" s="1"/>
  <c r="F464" i="1" s="1"/>
  <c r="F463" i="1" s="1"/>
  <c r="G471" i="1"/>
  <c r="G470" i="1" s="1"/>
  <c r="G469" i="1" s="1"/>
  <c r="G468" i="1" s="1"/>
  <c r="H471" i="1"/>
  <c r="I471" i="1"/>
  <c r="F471" i="1"/>
  <c r="F470" i="1" s="1"/>
  <c r="F469" i="1" s="1"/>
  <c r="F468" i="1" s="1"/>
  <c r="G478" i="1"/>
  <c r="G477" i="1" s="1"/>
  <c r="H478" i="1"/>
  <c r="I478" i="1"/>
  <c r="F478" i="1"/>
  <c r="F477" i="1" s="1"/>
  <c r="G481" i="1"/>
  <c r="G480" i="1" s="1"/>
  <c r="H481" i="1"/>
  <c r="I481" i="1"/>
  <c r="F481" i="1"/>
  <c r="F480" i="1" s="1"/>
  <c r="G486" i="1"/>
  <c r="G485" i="1" s="1"/>
  <c r="G484" i="1" s="1"/>
  <c r="G483" i="1" s="1"/>
  <c r="H486" i="1"/>
  <c r="I486" i="1"/>
  <c r="F486" i="1"/>
  <c r="F485" i="1" s="1"/>
  <c r="F484" i="1" s="1"/>
  <c r="F483" i="1" s="1"/>
  <c r="G491" i="1"/>
  <c r="G490" i="1" s="1"/>
  <c r="G489" i="1" s="1"/>
  <c r="G488" i="1" s="1"/>
  <c r="H491" i="1"/>
  <c r="I491" i="1"/>
  <c r="F491" i="1"/>
  <c r="F490" i="1" s="1"/>
  <c r="F489" i="1" s="1"/>
  <c r="F488" i="1" s="1"/>
  <c r="G496" i="1"/>
  <c r="G495" i="1" s="1"/>
  <c r="G494" i="1" s="1"/>
  <c r="H496" i="1"/>
  <c r="I496" i="1"/>
  <c r="F496" i="1"/>
  <c r="F495" i="1" s="1"/>
  <c r="F494" i="1" s="1"/>
  <c r="G500" i="1"/>
  <c r="G499" i="1" s="1"/>
  <c r="G498" i="1" s="1"/>
  <c r="H500" i="1"/>
  <c r="I500" i="1"/>
  <c r="F500" i="1"/>
  <c r="F499" i="1" s="1"/>
  <c r="F498" i="1" s="1"/>
  <c r="J165" i="1" l="1"/>
  <c r="J34" i="1"/>
  <c r="J22" i="1"/>
  <c r="J248" i="1"/>
  <c r="K217" i="1"/>
  <c r="K205" i="1"/>
  <c r="K198" i="1"/>
  <c r="K73" i="1"/>
  <c r="K195" i="1"/>
  <c r="J87" i="1"/>
  <c r="J167" i="1"/>
  <c r="J314" i="1"/>
  <c r="J289" i="1"/>
  <c r="J200" i="1"/>
  <c r="J63" i="1"/>
  <c r="J423" i="1"/>
  <c r="J215" i="1"/>
  <c r="J210" i="1"/>
  <c r="J203" i="1"/>
  <c r="J193" i="1"/>
  <c r="J177" i="1"/>
  <c r="J71" i="1"/>
  <c r="J66" i="1"/>
  <c r="J59" i="1"/>
  <c r="J217" i="1"/>
  <c r="J212" i="1"/>
  <c r="J205" i="1"/>
  <c r="J195" i="1"/>
  <c r="K185" i="1"/>
  <c r="J179" i="1"/>
  <c r="J73" i="1"/>
  <c r="J68" i="1"/>
  <c r="K61" i="1"/>
  <c r="K54" i="1"/>
  <c r="K49" i="1"/>
  <c r="I499" i="1"/>
  <c r="I490" i="1"/>
  <c r="I480" i="1"/>
  <c r="I470" i="1"/>
  <c r="I460" i="1"/>
  <c r="I451" i="1"/>
  <c r="K451" i="1" s="1"/>
  <c r="K452" i="1"/>
  <c r="I444" i="1"/>
  <c r="I433" i="1"/>
  <c r="I414" i="1"/>
  <c r="I406" i="1"/>
  <c r="K406" i="1" s="1"/>
  <c r="K407" i="1"/>
  <c r="I393" i="1"/>
  <c r="I377" i="1"/>
  <c r="K377" i="1" s="1"/>
  <c r="K378" i="1"/>
  <c r="I371" i="1"/>
  <c r="K371" i="1" s="1"/>
  <c r="K372" i="1"/>
  <c r="I365" i="1"/>
  <c r="I358" i="1"/>
  <c r="I336" i="1"/>
  <c r="I326" i="1"/>
  <c r="K327" i="1"/>
  <c r="I302" i="1"/>
  <c r="I284" i="1"/>
  <c r="I268" i="1"/>
  <c r="I251" i="1"/>
  <c r="I238" i="1"/>
  <c r="I224" i="1"/>
  <c r="K200" i="1"/>
  <c r="I189" i="1"/>
  <c r="K189" i="1" s="1"/>
  <c r="K190" i="1"/>
  <c r="K187" i="1"/>
  <c r="I173" i="1"/>
  <c r="K173" i="1" s="1"/>
  <c r="K174" i="1"/>
  <c r="I153" i="1"/>
  <c r="I141" i="1"/>
  <c r="I133" i="1"/>
  <c r="K133" i="1" s="1"/>
  <c r="K134" i="1"/>
  <c r="I127" i="1"/>
  <c r="K127" i="1" s="1"/>
  <c r="K128" i="1"/>
  <c r="I121" i="1"/>
  <c r="I114" i="1"/>
  <c r="I103" i="1"/>
  <c r="I91" i="1"/>
  <c r="K63" i="1"/>
  <c r="K56" i="1"/>
  <c r="K51" i="1"/>
  <c r="I42" i="1"/>
  <c r="K42" i="1" s="1"/>
  <c r="K43" i="1"/>
  <c r="I18" i="1"/>
  <c r="H499" i="1"/>
  <c r="J500" i="1"/>
  <c r="H490" i="1"/>
  <c r="J491" i="1"/>
  <c r="H480" i="1"/>
  <c r="J480" i="1" s="1"/>
  <c r="J481" i="1"/>
  <c r="H470" i="1"/>
  <c r="J471" i="1"/>
  <c r="H460" i="1"/>
  <c r="J461" i="1"/>
  <c r="H451" i="1"/>
  <c r="J451" i="1" s="1"/>
  <c r="J452" i="1"/>
  <c r="H444" i="1"/>
  <c r="J445" i="1"/>
  <c r="H433" i="1"/>
  <c r="J434" i="1"/>
  <c r="H414" i="1"/>
  <c r="J415" i="1"/>
  <c r="H406" i="1"/>
  <c r="J406" i="1" s="1"/>
  <c r="J407" i="1"/>
  <c r="H393" i="1"/>
  <c r="J393" i="1" s="1"/>
  <c r="J394" i="1"/>
  <c r="J377" i="1"/>
  <c r="H371" i="1"/>
  <c r="J371" i="1" s="1"/>
  <c r="J372" i="1"/>
  <c r="H365" i="1"/>
  <c r="J365" i="1" s="1"/>
  <c r="J366" i="1"/>
  <c r="H358" i="1"/>
  <c r="J359" i="1"/>
  <c r="J348" i="1"/>
  <c r="H336" i="1"/>
  <c r="J337" i="1"/>
  <c r="H326" i="1"/>
  <c r="J327" i="1"/>
  <c r="J318" i="1"/>
  <c r="H302" i="1"/>
  <c r="J303" i="1"/>
  <c r="J293" i="1"/>
  <c r="H284" i="1"/>
  <c r="J284" i="1" s="1"/>
  <c r="J285" i="1"/>
  <c r="H268" i="1"/>
  <c r="J269" i="1"/>
  <c r="I254" i="1"/>
  <c r="H251" i="1"/>
  <c r="J251" i="1" s="1"/>
  <c r="J252" i="1"/>
  <c r="H238" i="1"/>
  <c r="J239" i="1"/>
  <c r="H224" i="1"/>
  <c r="J225" i="1"/>
  <c r="K215" i="1"/>
  <c r="K203" i="1"/>
  <c r="K193" i="1"/>
  <c r="H189" i="1"/>
  <c r="J189" i="1" s="1"/>
  <c r="J190" i="1"/>
  <c r="J187" i="1"/>
  <c r="K177" i="1"/>
  <c r="H173" i="1"/>
  <c r="J173" i="1" s="1"/>
  <c r="J174" i="1"/>
  <c r="J171" i="1"/>
  <c r="H153" i="1"/>
  <c r="J153" i="1" s="1"/>
  <c r="J154" i="1"/>
  <c r="H141" i="1"/>
  <c r="J142" i="1"/>
  <c r="H133" i="1"/>
  <c r="J133" i="1" s="1"/>
  <c r="J134" i="1"/>
  <c r="H127" i="1"/>
  <c r="J127" i="1" s="1"/>
  <c r="J128" i="1"/>
  <c r="H121" i="1"/>
  <c r="J121" i="1" s="1"/>
  <c r="J122" i="1"/>
  <c r="H114" i="1"/>
  <c r="J115" i="1"/>
  <c r="H103" i="1"/>
  <c r="J104" i="1"/>
  <c r="H91" i="1"/>
  <c r="J91" i="1" s="1"/>
  <c r="J92" i="1"/>
  <c r="I75" i="1"/>
  <c r="K75" i="1" s="1"/>
  <c r="K76" i="1"/>
  <c r="K71" i="1"/>
  <c r="K66" i="1"/>
  <c r="J56" i="1"/>
  <c r="J51" i="1"/>
  <c r="H42" i="1"/>
  <c r="J42" i="1" s="1"/>
  <c r="J43" i="1"/>
  <c r="J40" i="1"/>
  <c r="J28" i="1"/>
  <c r="H18" i="1"/>
  <c r="J18" i="1" s="1"/>
  <c r="J19" i="1"/>
  <c r="H254" i="1"/>
  <c r="J254" i="1" s="1"/>
  <c r="J255" i="1"/>
  <c r="H75" i="1"/>
  <c r="J75" i="1" s="1"/>
  <c r="J76" i="1"/>
  <c r="I495" i="1"/>
  <c r="I485" i="1"/>
  <c r="I477" i="1"/>
  <c r="I465" i="1"/>
  <c r="I456" i="1"/>
  <c r="I448" i="1"/>
  <c r="I437" i="1"/>
  <c r="I429" i="1"/>
  <c r="J419" i="1"/>
  <c r="I409" i="1"/>
  <c r="K409" i="1" s="1"/>
  <c r="K410" i="1"/>
  <c r="I396" i="1"/>
  <c r="I384" i="1"/>
  <c r="I374" i="1"/>
  <c r="K374" i="1" s="1"/>
  <c r="K375" i="1"/>
  <c r="I368" i="1"/>
  <c r="K368" i="1" s="1"/>
  <c r="K369" i="1"/>
  <c r="I362" i="1"/>
  <c r="I341" i="1"/>
  <c r="I332" i="1"/>
  <c r="I320" i="1"/>
  <c r="K320" i="1" s="1"/>
  <c r="K321" i="1"/>
  <c r="I308" i="1"/>
  <c r="I297" i="1"/>
  <c r="I275" i="1"/>
  <c r="I261" i="1"/>
  <c r="I257" i="1"/>
  <c r="I219" i="1"/>
  <c r="K219" i="1" s="1"/>
  <c r="K220" i="1"/>
  <c r="I181" i="1"/>
  <c r="K181" i="1" s="1"/>
  <c r="K182" i="1"/>
  <c r="K179" i="1"/>
  <c r="I136" i="1"/>
  <c r="K136" i="1" s="1"/>
  <c r="K137" i="1"/>
  <c r="I130" i="1"/>
  <c r="K130" i="1" s="1"/>
  <c r="K131" i="1"/>
  <c r="I124" i="1"/>
  <c r="K124" i="1" s="1"/>
  <c r="K125" i="1"/>
  <c r="I118" i="1"/>
  <c r="I117" i="1" s="1"/>
  <c r="I109" i="1"/>
  <c r="I97" i="1"/>
  <c r="I78" i="1"/>
  <c r="K78" i="1" s="1"/>
  <c r="K79" i="1"/>
  <c r="K68" i="1"/>
  <c r="I45" i="1"/>
  <c r="K45" i="1" s="1"/>
  <c r="K46" i="1"/>
  <c r="I9" i="1"/>
  <c r="H495" i="1"/>
  <c r="J496" i="1"/>
  <c r="H485" i="1"/>
  <c r="J486" i="1"/>
  <c r="H477" i="1"/>
  <c r="J477" i="1" s="1"/>
  <c r="J478" i="1"/>
  <c r="H465" i="1"/>
  <c r="J466" i="1"/>
  <c r="H456" i="1"/>
  <c r="J457" i="1"/>
  <c r="H448" i="1"/>
  <c r="J449" i="1"/>
  <c r="H437" i="1"/>
  <c r="J438" i="1"/>
  <c r="H429" i="1"/>
  <c r="J430" i="1"/>
  <c r="J425" i="1"/>
  <c r="H409" i="1"/>
  <c r="J409" i="1" s="1"/>
  <c r="J410" i="1"/>
  <c r="H396" i="1"/>
  <c r="J396" i="1" s="1"/>
  <c r="J397" i="1"/>
  <c r="H384" i="1"/>
  <c r="J385" i="1"/>
  <c r="H374" i="1"/>
  <c r="J374" i="1" s="1"/>
  <c r="J375" i="1"/>
  <c r="H368" i="1"/>
  <c r="J368" i="1" s="1"/>
  <c r="J369" i="1"/>
  <c r="H362" i="1"/>
  <c r="J362" i="1" s="1"/>
  <c r="J363" i="1"/>
  <c r="J352" i="1"/>
  <c r="H341" i="1"/>
  <c r="J342" i="1"/>
  <c r="H332" i="1"/>
  <c r="J333" i="1"/>
  <c r="H320" i="1"/>
  <c r="J320" i="1" s="1"/>
  <c r="J321" i="1"/>
  <c r="H308" i="1"/>
  <c r="J309" i="1"/>
  <c r="H297" i="1"/>
  <c r="J298" i="1"/>
  <c r="I281" i="1"/>
  <c r="H275" i="1"/>
  <c r="J276" i="1"/>
  <c r="H261" i="1"/>
  <c r="J262" i="1"/>
  <c r="H257" i="1"/>
  <c r="J257" i="1" s="1"/>
  <c r="J258" i="1"/>
  <c r="J244" i="1"/>
  <c r="J234" i="1"/>
  <c r="H219" i="1"/>
  <c r="J219" i="1" s="1"/>
  <c r="J220" i="1"/>
  <c r="J198" i="1"/>
  <c r="H181" i="1"/>
  <c r="J181" i="1" s="1"/>
  <c r="J182" i="1"/>
  <c r="J162" i="1"/>
  <c r="J151" i="1"/>
  <c r="H136" i="1"/>
  <c r="J136" i="1" s="1"/>
  <c r="J137" i="1"/>
  <c r="H130" i="1"/>
  <c r="J130" i="1" s="1"/>
  <c r="J131" i="1"/>
  <c r="H124" i="1"/>
  <c r="J124" i="1" s="1"/>
  <c r="J125" i="1"/>
  <c r="H118" i="1"/>
  <c r="J118" i="1" s="1"/>
  <c r="J119" i="1"/>
  <c r="H109" i="1"/>
  <c r="J110" i="1"/>
  <c r="H97" i="1"/>
  <c r="J98" i="1"/>
  <c r="J89" i="1"/>
  <c r="H78" i="1"/>
  <c r="J78" i="1" s="1"/>
  <c r="J79" i="1"/>
  <c r="H45" i="1"/>
  <c r="J45" i="1" s="1"/>
  <c r="J46" i="1"/>
  <c r="I15" i="1"/>
  <c r="H9" i="1"/>
  <c r="J10" i="1"/>
  <c r="J316" i="1"/>
  <c r="J291" i="1"/>
  <c r="H281" i="1"/>
  <c r="J281" i="1" s="1"/>
  <c r="J282" i="1"/>
  <c r="J169" i="1"/>
  <c r="J61" i="1"/>
  <c r="J38" i="1"/>
  <c r="J26" i="1"/>
  <c r="H15" i="1"/>
  <c r="J15" i="1" s="1"/>
  <c r="J16" i="1"/>
  <c r="J246" i="1"/>
  <c r="J230" i="1"/>
  <c r="F176" i="1"/>
  <c r="J158" i="1"/>
  <c r="J85" i="1"/>
  <c r="J378" i="1"/>
  <c r="F21" i="1"/>
  <c r="G330" i="1"/>
  <c r="G476" i="1"/>
  <c r="G475" i="1" s="1"/>
  <c r="G454" i="1"/>
  <c r="I313" i="1"/>
  <c r="F418" i="1"/>
  <c r="F417" i="1" s="1"/>
  <c r="F412" i="1" s="1"/>
  <c r="F427" i="1"/>
  <c r="F184" i="1"/>
  <c r="F197" i="1"/>
  <c r="F214" i="1"/>
  <c r="I209" i="1"/>
  <c r="F53" i="1"/>
  <c r="F209" i="1"/>
  <c r="F208" i="1" s="1"/>
  <c r="F202" i="1"/>
  <c r="F192" i="1"/>
  <c r="F48" i="1"/>
  <c r="F330" i="1"/>
  <c r="F392" i="1"/>
  <c r="F391" i="1" s="1"/>
  <c r="F313" i="1"/>
  <c r="F312" i="1" s="1"/>
  <c r="I229" i="1"/>
  <c r="F33" i="1"/>
  <c r="F32" i="1" s="1"/>
  <c r="F288" i="1"/>
  <c r="F287" i="1" s="1"/>
  <c r="G243" i="1"/>
  <c r="I33" i="1"/>
  <c r="H48" i="1"/>
  <c r="I192" i="1"/>
  <c r="H197" i="1"/>
  <c r="J197" i="1" s="1"/>
  <c r="I202" i="1"/>
  <c r="I214" i="1"/>
  <c r="H243" i="1"/>
  <c r="F280" i="1"/>
  <c r="F442" i="1"/>
  <c r="F229" i="1"/>
  <c r="F228" i="1" s="1"/>
  <c r="F227" i="1" s="1"/>
  <c r="F164" i="1"/>
  <c r="I146" i="1"/>
  <c r="I84" i="1"/>
  <c r="I288" i="1"/>
  <c r="I164" i="1"/>
  <c r="H65" i="1"/>
  <c r="F14" i="1"/>
  <c r="F13" i="1" s="1"/>
  <c r="F12" i="1" s="1"/>
  <c r="F146" i="1"/>
  <c r="F145" i="1" s="1"/>
  <c r="F84" i="1"/>
  <c r="F83" i="1" s="1"/>
  <c r="F311" i="1"/>
  <c r="F305" i="1" s="1"/>
  <c r="I197" i="1"/>
  <c r="G65" i="1"/>
  <c r="I53" i="1"/>
  <c r="G493" i="1"/>
  <c r="H53" i="1"/>
  <c r="H33" i="1"/>
  <c r="F361" i="1"/>
  <c r="F356" i="1" s="1"/>
  <c r="G361" i="1"/>
  <c r="G356" i="1" s="1"/>
  <c r="F243" i="1"/>
  <c r="F242" i="1" s="1"/>
  <c r="F241" i="1" s="1"/>
  <c r="G197" i="1"/>
  <c r="F70" i="1"/>
  <c r="F65" i="1"/>
  <c r="F58" i="1"/>
  <c r="I243" i="1"/>
  <c r="F157" i="1"/>
  <c r="I70" i="1"/>
  <c r="F493" i="1"/>
  <c r="F117" i="1"/>
  <c r="F112" i="1" s="1"/>
  <c r="F476" i="1"/>
  <c r="F475" i="1" s="1"/>
  <c r="F454" i="1"/>
  <c r="G117" i="1"/>
  <c r="G112" i="1" s="1"/>
  <c r="H184" i="1"/>
  <c r="G53" i="1"/>
  <c r="G280" i="1"/>
  <c r="G209" i="1"/>
  <c r="G208" i="1" s="1"/>
  <c r="G184" i="1"/>
  <c r="G48" i="1"/>
  <c r="G442" i="1"/>
  <c r="G427" i="1"/>
  <c r="G392" i="1"/>
  <c r="G391" i="1" s="1"/>
  <c r="H214" i="1"/>
  <c r="I176" i="1"/>
  <c r="I345" i="1"/>
  <c r="F345" i="1"/>
  <c r="F344" i="1" s="1"/>
  <c r="F339" i="1" s="1"/>
  <c r="I184" i="1"/>
  <c r="I58" i="1"/>
  <c r="I48" i="1"/>
  <c r="I21" i="1"/>
  <c r="H21" i="1"/>
  <c r="G21" i="1"/>
  <c r="G33" i="1"/>
  <c r="G32" i="1" s="1"/>
  <c r="H58" i="1"/>
  <c r="J58" i="1" s="1"/>
  <c r="G58" i="1"/>
  <c r="I65" i="1"/>
  <c r="H70" i="1"/>
  <c r="G70" i="1"/>
  <c r="G84" i="1"/>
  <c r="G83" i="1" s="1"/>
  <c r="G82" i="1" s="1"/>
  <c r="G81" i="1" s="1"/>
  <c r="H84" i="1"/>
  <c r="H146" i="1"/>
  <c r="G146" i="1"/>
  <c r="G145" i="1" s="1"/>
  <c r="H157" i="1"/>
  <c r="I157" i="1"/>
  <c r="G157" i="1"/>
  <c r="H164" i="1"/>
  <c r="G164" i="1"/>
  <c r="H176" i="1"/>
  <c r="G176" i="1"/>
  <c r="H192" i="1"/>
  <c r="J192" i="1" s="1"/>
  <c r="G192" i="1"/>
  <c r="H202" i="1"/>
  <c r="J202" i="1" s="1"/>
  <c r="G202" i="1"/>
  <c r="H209" i="1"/>
  <c r="G214" i="1"/>
  <c r="H229" i="1"/>
  <c r="G229" i="1"/>
  <c r="G228" i="1" s="1"/>
  <c r="G227" i="1" s="1"/>
  <c r="I280" i="1"/>
  <c r="H288" i="1"/>
  <c r="G288" i="1"/>
  <c r="G287" i="1" s="1"/>
  <c r="H313" i="1"/>
  <c r="G313" i="1"/>
  <c r="G312" i="1" s="1"/>
  <c r="G311" i="1" s="1"/>
  <c r="G305" i="1" s="1"/>
  <c r="G345" i="1"/>
  <c r="G344" i="1" s="1"/>
  <c r="G339" i="1" s="1"/>
  <c r="H345" i="1"/>
  <c r="I418" i="1"/>
  <c r="H418" i="1"/>
  <c r="G418" i="1"/>
  <c r="G417" i="1" s="1"/>
  <c r="G506" i="1"/>
  <c r="G505" i="1" s="1"/>
  <c r="H506" i="1"/>
  <c r="I506" i="1"/>
  <c r="F506" i="1"/>
  <c r="F505" i="1" s="1"/>
  <c r="G511" i="1"/>
  <c r="G510" i="1" s="1"/>
  <c r="H511" i="1"/>
  <c r="I511" i="1"/>
  <c r="F511" i="1"/>
  <c r="F510" i="1" s="1"/>
  <c r="G516" i="1"/>
  <c r="G515" i="1" s="1"/>
  <c r="H516" i="1"/>
  <c r="I516" i="1"/>
  <c r="F516" i="1"/>
  <c r="F515" i="1" s="1"/>
  <c r="F514" i="1" s="1"/>
  <c r="G521" i="1"/>
  <c r="G520" i="1" s="1"/>
  <c r="H521" i="1"/>
  <c r="I521" i="1"/>
  <c r="F521" i="1"/>
  <c r="F520" i="1" s="1"/>
  <c r="G528" i="1"/>
  <c r="H528" i="1"/>
  <c r="I528" i="1"/>
  <c r="G526" i="1"/>
  <c r="H526" i="1"/>
  <c r="I526" i="1"/>
  <c r="F526" i="1"/>
  <c r="F528" i="1"/>
  <c r="G535" i="1"/>
  <c r="G534" i="1" s="1"/>
  <c r="H535" i="1"/>
  <c r="I535" i="1"/>
  <c r="F535" i="1"/>
  <c r="F534" i="1" s="1"/>
  <c r="G540" i="1"/>
  <c r="G539" i="1" s="1"/>
  <c r="H540" i="1"/>
  <c r="I540" i="1"/>
  <c r="F540" i="1"/>
  <c r="F539" i="1" s="1"/>
  <c r="G545" i="1"/>
  <c r="G544" i="1" s="1"/>
  <c r="H545" i="1"/>
  <c r="I545" i="1"/>
  <c r="F545" i="1"/>
  <c r="F544" i="1" s="1"/>
  <c r="G552" i="1"/>
  <c r="H552" i="1"/>
  <c r="I552" i="1"/>
  <c r="G550" i="1"/>
  <c r="H550" i="1"/>
  <c r="I550" i="1"/>
  <c r="F550" i="1"/>
  <c r="F552" i="1"/>
  <c r="G557" i="1"/>
  <c r="H557" i="1"/>
  <c r="I557" i="1"/>
  <c r="G555" i="1"/>
  <c r="H555" i="1"/>
  <c r="I555" i="1"/>
  <c r="F555" i="1"/>
  <c r="F557" i="1"/>
  <c r="G565" i="1"/>
  <c r="H565" i="1"/>
  <c r="I565" i="1"/>
  <c r="G563" i="1"/>
  <c r="H563" i="1"/>
  <c r="I563" i="1"/>
  <c r="G561" i="1"/>
  <c r="H561" i="1"/>
  <c r="I561" i="1"/>
  <c r="F561" i="1"/>
  <c r="F563" i="1"/>
  <c r="F565" i="1"/>
  <c r="G568" i="1"/>
  <c r="G567" i="1" s="1"/>
  <c r="H568" i="1"/>
  <c r="I568" i="1"/>
  <c r="F568" i="1"/>
  <c r="F567" i="1" s="1"/>
  <c r="G571" i="1"/>
  <c r="G570" i="1" s="1"/>
  <c r="H571" i="1"/>
  <c r="I571" i="1"/>
  <c r="F571" i="1"/>
  <c r="F570" i="1" s="1"/>
  <c r="G575" i="1"/>
  <c r="G574" i="1" s="1"/>
  <c r="H575" i="1"/>
  <c r="I575" i="1"/>
  <c r="F575" i="1"/>
  <c r="F574" i="1" s="1"/>
  <c r="G578" i="1"/>
  <c r="H578" i="1"/>
  <c r="I578" i="1"/>
  <c r="F578" i="1"/>
  <c r="F577" i="1" s="1"/>
  <c r="G583" i="1"/>
  <c r="G582" i="1" s="1"/>
  <c r="H583" i="1"/>
  <c r="I583" i="1"/>
  <c r="F583" i="1"/>
  <c r="F582" i="1" s="1"/>
  <c r="G588" i="1"/>
  <c r="G587" i="1" s="1"/>
  <c r="H588" i="1"/>
  <c r="I588" i="1"/>
  <c r="F588" i="1"/>
  <c r="F587" i="1" s="1"/>
  <c r="G593" i="1"/>
  <c r="G592" i="1" s="1"/>
  <c r="H593" i="1"/>
  <c r="I593" i="1"/>
  <c r="F593" i="1"/>
  <c r="F592" i="1" s="1"/>
  <c r="G597" i="1"/>
  <c r="G596" i="1" s="1"/>
  <c r="H597" i="1"/>
  <c r="I597" i="1"/>
  <c r="F597" i="1"/>
  <c r="F596" i="1" s="1"/>
  <c r="G602" i="1"/>
  <c r="G601" i="1" s="1"/>
  <c r="H602" i="1"/>
  <c r="I602" i="1"/>
  <c r="F602" i="1"/>
  <c r="F601" i="1" s="1"/>
  <c r="G606" i="1"/>
  <c r="G605" i="1" s="1"/>
  <c r="H606" i="1"/>
  <c r="I606" i="1"/>
  <c r="F606" i="1"/>
  <c r="F605" i="1" s="1"/>
  <c r="G611" i="1"/>
  <c r="G610" i="1" s="1"/>
  <c r="H611" i="1"/>
  <c r="I611" i="1"/>
  <c r="F611" i="1"/>
  <c r="F610" i="1" s="1"/>
  <c r="G621" i="1"/>
  <c r="G620" i="1" s="1"/>
  <c r="H621" i="1"/>
  <c r="I621" i="1"/>
  <c r="G618" i="1"/>
  <c r="H618" i="1"/>
  <c r="I618" i="1"/>
  <c r="F618" i="1"/>
  <c r="F617" i="1" s="1"/>
  <c r="F621" i="1"/>
  <c r="F620" i="1" s="1"/>
  <c r="G627" i="1"/>
  <c r="G626" i="1" s="1"/>
  <c r="H627" i="1"/>
  <c r="I627" i="1"/>
  <c r="F627" i="1"/>
  <c r="F626" i="1" s="1"/>
  <c r="G630" i="1"/>
  <c r="G629" i="1" s="1"/>
  <c r="H630" i="1"/>
  <c r="I630" i="1"/>
  <c r="F630" i="1"/>
  <c r="F629" i="1" s="1"/>
  <c r="G634" i="1"/>
  <c r="G633" i="1" s="1"/>
  <c r="H634" i="1"/>
  <c r="I634" i="1"/>
  <c r="F634" i="1"/>
  <c r="F633" i="1" s="1"/>
  <c r="G637" i="1"/>
  <c r="G636" i="1" s="1"/>
  <c r="H637" i="1"/>
  <c r="I637" i="1"/>
  <c r="F637" i="1"/>
  <c r="F636" i="1" s="1"/>
  <c r="G644" i="1"/>
  <c r="G643" i="1" s="1"/>
  <c r="H644" i="1"/>
  <c r="I644" i="1"/>
  <c r="F644" i="1"/>
  <c r="F643" i="1" s="1"/>
  <c r="G649" i="1"/>
  <c r="G648" i="1" s="1"/>
  <c r="H649" i="1"/>
  <c r="I649" i="1"/>
  <c r="F649" i="1"/>
  <c r="G652" i="1"/>
  <c r="G651" i="1" s="1"/>
  <c r="H652" i="1"/>
  <c r="I652" i="1"/>
  <c r="F652" i="1"/>
  <c r="F651" i="1" s="1"/>
  <c r="G657" i="1"/>
  <c r="G656" i="1" s="1"/>
  <c r="H657" i="1"/>
  <c r="I657" i="1"/>
  <c r="F657" i="1"/>
  <c r="F656" i="1" s="1"/>
  <c r="G660" i="1"/>
  <c r="G659" i="1" s="1"/>
  <c r="H660" i="1"/>
  <c r="I660" i="1"/>
  <c r="F660" i="1"/>
  <c r="F659" i="1" s="1"/>
  <c r="G664" i="1"/>
  <c r="G663" i="1" s="1"/>
  <c r="H664" i="1"/>
  <c r="I664" i="1"/>
  <c r="F664" i="1"/>
  <c r="F663" i="1" s="1"/>
  <c r="G668" i="1"/>
  <c r="G667" i="1" s="1"/>
  <c r="H668" i="1"/>
  <c r="I668" i="1"/>
  <c r="F668" i="1"/>
  <c r="G673" i="1"/>
  <c r="H673" i="1"/>
  <c r="I673" i="1"/>
  <c r="F673" i="1"/>
  <c r="F672" i="1" s="1"/>
  <c r="G677" i="1"/>
  <c r="G676" i="1" s="1"/>
  <c r="H677" i="1"/>
  <c r="I677" i="1"/>
  <c r="F677" i="1"/>
  <c r="F676" i="1" s="1"/>
  <c r="G680" i="1"/>
  <c r="G679" i="1" s="1"/>
  <c r="H680" i="1"/>
  <c r="I680" i="1"/>
  <c r="F680" i="1"/>
  <c r="F679" i="1" s="1"/>
  <c r="G684" i="1"/>
  <c r="G683" i="1" s="1"/>
  <c r="H684" i="1"/>
  <c r="I684" i="1"/>
  <c r="F684" i="1"/>
  <c r="F683" i="1" s="1"/>
  <c r="G688" i="1"/>
  <c r="G687" i="1" s="1"/>
  <c r="H688" i="1"/>
  <c r="I688" i="1"/>
  <c r="F688" i="1"/>
  <c r="G691" i="1"/>
  <c r="G690" i="1" s="1"/>
  <c r="H691" i="1"/>
  <c r="I691" i="1"/>
  <c r="F691" i="1"/>
  <c r="F690" i="1" s="1"/>
  <c r="G694" i="1"/>
  <c r="G693" i="1" s="1"/>
  <c r="H694" i="1"/>
  <c r="I694" i="1"/>
  <c r="F694" i="1"/>
  <c r="F693" i="1" s="1"/>
  <c r="G698" i="1"/>
  <c r="G697" i="1" s="1"/>
  <c r="H698" i="1"/>
  <c r="I698" i="1"/>
  <c r="F698" i="1"/>
  <c r="F697" i="1" s="1"/>
  <c r="G701" i="1"/>
  <c r="G700" i="1" s="1"/>
  <c r="H701" i="1"/>
  <c r="I701" i="1"/>
  <c r="F701" i="1"/>
  <c r="F700" i="1" s="1"/>
  <c r="G706" i="1"/>
  <c r="G705" i="1" s="1"/>
  <c r="H706" i="1"/>
  <c r="I706" i="1"/>
  <c r="F706" i="1"/>
  <c r="F705" i="1" s="1"/>
  <c r="F704" i="1" s="1"/>
  <c r="G712" i="1"/>
  <c r="G711" i="1" s="1"/>
  <c r="H712" i="1"/>
  <c r="I712" i="1"/>
  <c r="F712" i="1"/>
  <c r="F711" i="1" s="1"/>
  <c r="G717" i="1"/>
  <c r="G716" i="1" s="1"/>
  <c r="H717" i="1"/>
  <c r="I717" i="1"/>
  <c r="F717" i="1"/>
  <c r="F716" i="1" s="1"/>
  <c r="G721" i="1"/>
  <c r="G720" i="1" s="1"/>
  <c r="H721" i="1"/>
  <c r="I721" i="1"/>
  <c r="F721" i="1"/>
  <c r="F720" i="1" s="1"/>
  <c r="G724" i="1"/>
  <c r="G723" i="1" s="1"/>
  <c r="H724" i="1"/>
  <c r="I724" i="1"/>
  <c r="F724" i="1"/>
  <c r="F723" i="1" s="1"/>
  <c r="I730" i="1"/>
  <c r="G730" i="1"/>
  <c r="H730" i="1"/>
  <c r="G728" i="1"/>
  <c r="H728" i="1"/>
  <c r="I728" i="1"/>
  <c r="F728" i="1"/>
  <c r="F730" i="1"/>
  <c r="G733" i="1"/>
  <c r="G732" i="1" s="1"/>
  <c r="H733" i="1"/>
  <c r="I733" i="1"/>
  <c r="F733" i="1"/>
  <c r="F732" i="1" s="1"/>
  <c r="G738" i="1"/>
  <c r="H738" i="1"/>
  <c r="I738" i="1"/>
  <c r="G736" i="1"/>
  <c r="H736" i="1"/>
  <c r="I736" i="1"/>
  <c r="F736" i="1"/>
  <c r="F738" i="1"/>
  <c r="G741" i="1"/>
  <c r="G740" i="1" s="1"/>
  <c r="H741" i="1"/>
  <c r="I741" i="1"/>
  <c r="F741" i="1"/>
  <c r="F740" i="1" s="1"/>
  <c r="G744" i="1"/>
  <c r="G743" i="1" s="1"/>
  <c r="H744" i="1"/>
  <c r="I744" i="1"/>
  <c r="F744" i="1"/>
  <c r="F743" i="1" s="1"/>
  <c r="G747" i="1"/>
  <c r="G746" i="1" s="1"/>
  <c r="H747" i="1"/>
  <c r="I747" i="1"/>
  <c r="F747" i="1"/>
  <c r="F746" i="1" s="1"/>
  <c r="G750" i="1"/>
  <c r="G749" i="1" s="1"/>
  <c r="H750" i="1"/>
  <c r="I750" i="1"/>
  <c r="F750" i="1"/>
  <c r="F749" i="1" s="1"/>
  <c r="G755" i="1"/>
  <c r="H755" i="1"/>
  <c r="I755" i="1"/>
  <c r="G753" i="1"/>
  <c r="H753" i="1"/>
  <c r="I753" i="1"/>
  <c r="F753" i="1"/>
  <c r="F755" i="1"/>
  <c r="G760" i="1"/>
  <c r="H760" i="1"/>
  <c r="I760" i="1"/>
  <c r="G758" i="1"/>
  <c r="H758" i="1"/>
  <c r="I758" i="1"/>
  <c r="F758" i="1"/>
  <c r="F760" i="1"/>
  <c r="G763" i="1"/>
  <c r="G762" i="1" s="1"/>
  <c r="H763" i="1"/>
  <c r="I763" i="1"/>
  <c r="F763" i="1"/>
  <c r="F762" i="1" s="1"/>
  <c r="G766" i="1"/>
  <c r="G765" i="1" s="1"/>
  <c r="H766" i="1"/>
  <c r="I766" i="1"/>
  <c r="F766" i="1"/>
  <c r="F765" i="1" s="1"/>
  <c r="G770" i="1"/>
  <c r="H770" i="1"/>
  <c r="I770" i="1"/>
  <c r="F770" i="1"/>
  <c r="G772" i="1"/>
  <c r="H772" i="1"/>
  <c r="I772" i="1"/>
  <c r="F772" i="1"/>
  <c r="G778" i="1"/>
  <c r="G777" i="1" s="1"/>
  <c r="H778" i="1"/>
  <c r="I778" i="1"/>
  <c r="F778" i="1"/>
  <c r="F777" i="1" s="1"/>
  <c r="G775" i="1"/>
  <c r="G774" i="1" s="1"/>
  <c r="H775" i="1"/>
  <c r="I775" i="1"/>
  <c r="F775" i="1"/>
  <c r="F774" i="1" s="1"/>
  <c r="G781" i="1"/>
  <c r="G780" i="1" s="1"/>
  <c r="H781" i="1"/>
  <c r="I781" i="1"/>
  <c r="F781" i="1"/>
  <c r="G784" i="1"/>
  <c r="G783" i="1" s="1"/>
  <c r="H784" i="1"/>
  <c r="I784" i="1"/>
  <c r="F784" i="1"/>
  <c r="F783" i="1" s="1"/>
  <c r="G787" i="1"/>
  <c r="G786" i="1" s="1"/>
  <c r="H787" i="1"/>
  <c r="I787" i="1"/>
  <c r="F787" i="1"/>
  <c r="F786" i="1" s="1"/>
  <c r="G790" i="1"/>
  <c r="G789" i="1" s="1"/>
  <c r="H790" i="1"/>
  <c r="I790" i="1"/>
  <c r="F790" i="1"/>
  <c r="G793" i="1"/>
  <c r="G792" i="1" s="1"/>
  <c r="H793" i="1"/>
  <c r="I793" i="1"/>
  <c r="F793" i="1"/>
  <c r="F792" i="1" s="1"/>
  <c r="G796" i="1"/>
  <c r="G795" i="1" s="1"/>
  <c r="H796" i="1"/>
  <c r="I796" i="1"/>
  <c r="F796" i="1"/>
  <c r="G799" i="1"/>
  <c r="G798" i="1" s="1"/>
  <c r="H799" i="1"/>
  <c r="I799" i="1"/>
  <c r="F799" i="1"/>
  <c r="F798" i="1" s="1"/>
  <c r="G804" i="1"/>
  <c r="G803" i="1" s="1"/>
  <c r="H804" i="1"/>
  <c r="I804" i="1"/>
  <c r="F804" i="1"/>
  <c r="F803" i="1" s="1"/>
  <c r="G810" i="1"/>
  <c r="G809" i="1" s="1"/>
  <c r="G808" i="1" s="1"/>
  <c r="H810" i="1"/>
  <c r="I810" i="1"/>
  <c r="F810" i="1"/>
  <c r="F809" i="1" s="1"/>
  <c r="F808" i="1" s="1"/>
  <c r="G814" i="1"/>
  <c r="G813" i="1" s="1"/>
  <c r="H814" i="1"/>
  <c r="I814" i="1"/>
  <c r="F814" i="1"/>
  <c r="F813" i="1" s="1"/>
  <c r="G817" i="1"/>
  <c r="G816" i="1" s="1"/>
  <c r="H817" i="1"/>
  <c r="I817" i="1"/>
  <c r="F817" i="1"/>
  <c r="F816" i="1" s="1"/>
  <c r="G822" i="1"/>
  <c r="G821" i="1" s="1"/>
  <c r="G820" i="1" s="1"/>
  <c r="H822" i="1"/>
  <c r="I822" i="1"/>
  <c r="F822" i="1"/>
  <c r="F821" i="1" s="1"/>
  <c r="G826" i="1"/>
  <c r="G825" i="1" s="1"/>
  <c r="H826" i="1"/>
  <c r="I826" i="1"/>
  <c r="F826" i="1"/>
  <c r="F825" i="1" s="1"/>
  <c r="G829" i="1"/>
  <c r="G828" i="1" s="1"/>
  <c r="H829" i="1"/>
  <c r="I829" i="1"/>
  <c r="F829" i="1"/>
  <c r="F828" i="1" s="1"/>
  <c r="G835" i="1"/>
  <c r="G834" i="1" s="1"/>
  <c r="H835" i="1"/>
  <c r="I835" i="1"/>
  <c r="G832" i="1"/>
  <c r="G831" i="1" s="1"/>
  <c r="H832" i="1"/>
  <c r="I832" i="1"/>
  <c r="F832" i="1"/>
  <c r="F831" i="1" s="1"/>
  <c r="F835" i="1"/>
  <c r="F834" i="1" s="1"/>
  <c r="G841" i="1"/>
  <c r="G840" i="1" s="1"/>
  <c r="G839" i="1" s="1"/>
  <c r="H841" i="1"/>
  <c r="I841" i="1"/>
  <c r="F841" i="1"/>
  <c r="F840" i="1" s="1"/>
  <c r="G847" i="1"/>
  <c r="G846" i="1" s="1"/>
  <c r="G845" i="1" s="1"/>
  <c r="H847" i="1"/>
  <c r="I847" i="1"/>
  <c r="F847" i="1"/>
  <c r="F846" i="1" s="1"/>
  <c r="G851" i="1"/>
  <c r="G850" i="1" s="1"/>
  <c r="H851" i="1"/>
  <c r="I851" i="1"/>
  <c r="F851" i="1"/>
  <c r="F850" i="1" s="1"/>
  <c r="G854" i="1"/>
  <c r="G853" i="1" s="1"/>
  <c r="H854" i="1"/>
  <c r="I854" i="1"/>
  <c r="F854" i="1"/>
  <c r="F853" i="1" s="1"/>
  <c r="G859" i="1"/>
  <c r="G858" i="1" s="1"/>
  <c r="H859" i="1"/>
  <c r="I859" i="1"/>
  <c r="F859" i="1"/>
  <c r="F858" i="1" s="1"/>
  <c r="G865" i="1"/>
  <c r="G864" i="1" s="1"/>
  <c r="H865" i="1"/>
  <c r="I865" i="1"/>
  <c r="F865" i="1"/>
  <c r="F864" i="1" s="1"/>
  <c r="F863" i="1" s="1"/>
  <c r="G870" i="1"/>
  <c r="G869" i="1" s="1"/>
  <c r="H870" i="1"/>
  <c r="I870" i="1"/>
  <c r="F870" i="1"/>
  <c r="F869" i="1" s="1"/>
  <c r="G873" i="1"/>
  <c r="G872" i="1" s="1"/>
  <c r="H873" i="1"/>
  <c r="I873" i="1"/>
  <c r="F873" i="1"/>
  <c r="F872" i="1" s="1"/>
  <c r="G882" i="1"/>
  <c r="H882" i="1"/>
  <c r="I882" i="1"/>
  <c r="G880" i="1"/>
  <c r="H880" i="1"/>
  <c r="I880" i="1"/>
  <c r="G878" i="1"/>
  <c r="H878" i="1"/>
  <c r="I878" i="1"/>
  <c r="F878" i="1"/>
  <c r="F880" i="1"/>
  <c r="F882" i="1"/>
  <c r="G885" i="1"/>
  <c r="G884" i="1" s="1"/>
  <c r="H885" i="1"/>
  <c r="I885" i="1"/>
  <c r="F885" i="1"/>
  <c r="F884" i="1" s="1"/>
  <c r="G888" i="1"/>
  <c r="G887" i="1" s="1"/>
  <c r="H888" i="1"/>
  <c r="I888" i="1"/>
  <c r="F888" i="1"/>
  <c r="F887" i="1" s="1"/>
  <c r="G891" i="1"/>
  <c r="G890" i="1" s="1"/>
  <c r="H891" i="1"/>
  <c r="I891" i="1"/>
  <c r="F891" i="1"/>
  <c r="F890" i="1" s="1"/>
  <c r="G894" i="1"/>
  <c r="G893" i="1" s="1"/>
  <c r="H894" i="1"/>
  <c r="I894" i="1"/>
  <c r="F894" i="1"/>
  <c r="F893" i="1" s="1"/>
  <c r="G901" i="1"/>
  <c r="G900" i="1" s="1"/>
  <c r="H901" i="1"/>
  <c r="I901" i="1"/>
  <c r="F901" i="1"/>
  <c r="F900" i="1" s="1"/>
  <c r="G904" i="1"/>
  <c r="G903" i="1" s="1"/>
  <c r="H904" i="1"/>
  <c r="I904" i="1"/>
  <c r="F904" i="1"/>
  <c r="G908" i="1"/>
  <c r="G907" i="1" s="1"/>
  <c r="H908" i="1"/>
  <c r="I908" i="1"/>
  <c r="F908" i="1"/>
  <c r="F907" i="1" s="1"/>
  <c r="G911" i="1"/>
  <c r="G910" i="1" s="1"/>
  <c r="H911" i="1"/>
  <c r="I911" i="1"/>
  <c r="F911" i="1"/>
  <c r="F910" i="1" s="1"/>
  <c r="G915" i="1"/>
  <c r="G914" i="1" s="1"/>
  <c r="H915" i="1"/>
  <c r="I915" i="1"/>
  <c r="F915" i="1"/>
  <c r="F914" i="1" s="1"/>
  <c r="G920" i="1"/>
  <c r="G919" i="1" s="1"/>
  <c r="H920" i="1"/>
  <c r="I920" i="1"/>
  <c r="F920" i="1"/>
  <c r="F919" i="1" s="1"/>
  <c r="G923" i="1"/>
  <c r="G922" i="1" s="1"/>
  <c r="H923" i="1"/>
  <c r="I923" i="1"/>
  <c r="F923" i="1"/>
  <c r="F922" i="1" s="1"/>
  <c r="G926" i="1"/>
  <c r="G925" i="1" s="1"/>
  <c r="H926" i="1"/>
  <c r="I926" i="1"/>
  <c r="F926" i="1"/>
  <c r="F925" i="1" s="1"/>
  <c r="G933" i="1"/>
  <c r="G932" i="1" s="1"/>
  <c r="H933" i="1"/>
  <c r="I933" i="1"/>
  <c r="G930" i="1"/>
  <c r="G929" i="1" s="1"/>
  <c r="H930" i="1"/>
  <c r="I930" i="1"/>
  <c r="F930" i="1"/>
  <c r="F929" i="1" s="1"/>
  <c r="F933" i="1"/>
  <c r="F932" i="1" s="1"/>
  <c r="G936" i="1"/>
  <c r="G935" i="1" s="1"/>
  <c r="H936" i="1"/>
  <c r="I936" i="1"/>
  <c r="F936" i="1"/>
  <c r="F935" i="1" s="1"/>
  <c r="G940" i="1"/>
  <c r="G939" i="1" s="1"/>
  <c r="H940" i="1"/>
  <c r="I940" i="1"/>
  <c r="F940" i="1"/>
  <c r="F939" i="1" s="1"/>
  <c r="G944" i="1"/>
  <c r="G943" i="1" s="1"/>
  <c r="H944" i="1"/>
  <c r="I944" i="1"/>
  <c r="F944" i="1"/>
  <c r="F943" i="1" s="1"/>
  <c r="G947" i="1"/>
  <c r="G946" i="1" s="1"/>
  <c r="H947" i="1"/>
  <c r="I947" i="1"/>
  <c r="F947" i="1"/>
  <c r="F946" i="1" s="1"/>
  <c r="G951" i="1"/>
  <c r="G950" i="1" s="1"/>
  <c r="H951" i="1"/>
  <c r="I951" i="1"/>
  <c r="F951" i="1"/>
  <c r="G954" i="1"/>
  <c r="G953" i="1" s="1"/>
  <c r="H954" i="1"/>
  <c r="I954" i="1"/>
  <c r="F954" i="1"/>
  <c r="F953" i="1" s="1"/>
  <c r="G957" i="1"/>
  <c r="G956" i="1" s="1"/>
  <c r="H957" i="1"/>
  <c r="I957" i="1"/>
  <c r="F957" i="1"/>
  <c r="F956" i="1" s="1"/>
  <c r="G962" i="1"/>
  <c r="G961" i="1" s="1"/>
  <c r="H962" i="1"/>
  <c r="I962" i="1"/>
  <c r="F962" i="1"/>
  <c r="F961" i="1" s="1"/>
  <c r="F960" i="1" s="1"/>
  <c r="G966" i="1"/>
  <c r="G965" i="1" s="1"/>
  <c r="H966" i="1"/>
  <c r="I966" i="1"/>
  <c r="F966" i="1"/>
  <c r="F965" i="1" s="1"/>
  <c r="G971" i="1"/>
  <c r="G970" i="1" s="1"/>
  <c r="G969" i="1" s="1"/>
  <c r="H971" i="1"/>
  <c r="I971" i="1"/>
  <c r="F971" i="1"/>
  <c r="F970" i="1" s="1"/>
  <c r="F969" i="1" s="1"/>
  <c r="G977" i="1"/>
  <c r="G976" i="1" s="1"/>
  <c r="G975" i="1" s="1"/>
  <c r="H977" i="1"/>
  <c r="I977" i="1"/>
  <c r="F977" i="1"/>
  <c r="F976" i="1" s="1"/>
  <c r="F975" i="1" s="1"/>
  <c r="F974" i="1" s="1"/>
  <c r="G984" i="1"/>
  <c r="G983" i="1" s="1"/>
  <c r="H984" i="1"/>
  <c r="I984" i="1"/>
  <c r="F984" i="1"/>
  <c r="F983" i="1" s="1"/>
  <c r="G990" i="1"/>
  <c r="G989" i="1" s="1"/>
  <c r="H990" i="1"/>
  <c r="I990" i="1"/>
  <c r="F990" i="1"/>
  <c r="F989" i="1" s="1"/>
  <c r="G993" i="1"/>
  <c r="G992" i="1" s="1"/>
  <c r="H993" i="1"/>
  <c r="I993" i="1"/>
  <c r="F993" i="1"/>
  <c r="F992" i="1" s="1"/>
  <c r="G996" i="1"/>
  <c r="G995" i="1" s="1"/>
  <c r="H996" i="1"/>
  <c r="I996" i="1"/>
  <c r="F996" i="1"/>
  <c r="F995" i="1" s="1"/>
  <c r="G999" i="1"/>
  <c r="G998" i="1" s="1"/>
  <c r="H999" i="1"/>
  <c r="I999" i="1"/>
  <c r="F999" i="1"/>
  <c r="F998" i="1" s="1"/>
  <c r="G1002" i="1"/>
  <c r="G1001" i="1" s="1"/>
  <c r="H1002" i="1"/>
  <c r="I1002" i="1"/>
  <c r="F1002" i="1"/>
  <c r="F1001" i="1" s="1"/>
  <c r="G1005" i="1"/>
  <c r="G1004" i="1" s="1"/>
  <c r="H1005" i="1"/>
  <c r="I1005" i="1"/>
  <c r="F1005" i="1"/>
  <c r="F1004" i="1" s="1"/>
  <c r="G1008" i="1"/>
  <c r="G1007" i="1" s="1"/>
  <c r="H1008" i="1"/>
  <c r="I1008" i="1"/>
  <c r="F1008" i="1"/>
  <c r="F1007" i="1" s="1"/>
  <c r="G1011" i="1"/>
  <c r="G1010" i="1" s="1"/>
  <c r="H1011" i="1"/>
  <c r="I1011" i="1"/>
  <c r="F1011" i="1"/>
  <c r="F1010" i="1" s="1"/>
  <c r="G1014" i="1"/>
  <c r="G1013" i="1" s="1"/>
  <c r="H1014" i="1"/>
  <c r="I1014" i="1"/>
  <c r="F1014" i="1"/>
  <c r="G1017" i="1"/>
  <c r="G1016" i="1" s="1"/>
  <c r="H1017" i="1"/>
  <c r="I1017" i="1"/>
  <c r="F1017" i="1"/>
  <c r="F1016" i="1" s="1"/>
  <c r="G1020" i="1"/>
  <c r="G1019" i="1" s="1"/>
  <c r="H1020" i="1"/>
  <c r="I1020" i="1"/>
  <c r="F1020" i="1"/>
  <c r="F1019" i="1" s="1"/>
  <c r="G1023" i="1"/>
  <c r="G1022" i="1" s="1"/>
  <c r="H1023" i="1"/>
  <c r="I1023" i="1"/>
  <c r="F1023" i="1"/>
  <c r="F1022" i="1" s="1"/>
  <c r="G1028" i="1"/>
  <c r="G1027" i="1" s="1"/>
  <c r="H1028" i="1"/>
  <c r="I1028" i="1"/>
  <c r="F1028" i="1"/>
  <c r="G1031" i="1"/>
  <c r="G1030" i="1" s="1"/>
  <c r="H1031" i="1"/>
  <c r="I1031" i="1"/>
  <c r="F1031" i="1"/>
  <c r="G1036" i="1"/>
  <c r="G1035" i="1" s="1"/>
  <c r="H1036" i="1"/>
  <c r="I1036" i="1"/>
  <c r="F1036" i="1"/>
  <c r="F1035" i="1" s="1"/>
  <c r="G1039" i="1"/>
  <c r="G1038" i="1" s="1"/>
  <c r="H1039" i="1"/>
  <c r="I1039" i="1"/>
  <c r="F1039" i="1"/>
  <c r="F1038" i="1" s="1"/>
  <c r="G1042" i="1"/>
  <c r="G1041" i="1" s="1"/>
  <c r="H1042" i="1"/>
  <c r="I1042" i="1"/>
  <c r="F1042" i="1"/>
  <c r="F1041" i="1" s="1"/>
  <c r="G1045" i="1"/>
  <c r="G1044" i="1" s="1"/>
  <c r="H1045" i="1"/>
  <c r="I1045" i="1"/>
  <c r="F1045" i="1"/>
  <c r="F1044" i="1" s="1"/>
  <c r="G1048" i="1"/>
  <c r="G1047" i="1" s="1"/>
  <c r="H1048" i="1"/>
  <c r="I1048" i="1"/>
  <c r="F1048" i="1"/>
  <c r="F1047" i="1" s="1"/>
  <c r="G1053" i="1"/>
  <c r="G1052" i="1" s="1"/>
  <c r="H1053" i="1"/>
  <c r="I1053" i="1"/>
  <c r="F1053" i="1"/>
  <c r="F1052" i="1" s="1"/>
  <c r="F1051" i="1" s="1"/>
  <c r="G1057" i="1"/>
  <c r="G1056" i="1" s="1"/>
  <c r="H1057" i="1"/>
  <c r="I1057" i="1"/>
  <c r="F1057" i="1"/>
  <c r="F1056" i="1" s="1"/>
  <c r="G1060" i="1"/>
  <c r="G1059" i="1" s="1"/>
  <c r="H1060" i="1"/>
  <c r="I1060" i="1"/>
  <c r="F1060" i="1"/>
  <c r="F1059" i="1" s="1"/>
  <c r="G1063" i="1"/>
  <c r="G1062" i="1" s="1"/>
  <c r="H1063" i="1"/>
  <c r="I1063" i="1"/>
  <c r="F1063" i="1"/>
  <c r="F1062" i="1" s="1"/>
  <c r="G1069" i="1"/>
  <c r="G1068" i="1" s="1"/>
  <c r="H1069" i="1"/>
  <c r="I1069" i="1"/>
  <c r="F1069" i="1"/>
  <c r="F1068" i="1" s="1"/>
  <c r="G1072" i="1"/>
  <c r="G1071" i="1" s="1"/>
  <c r="H1072" i="1"/>
  <c r="I1072" i="1"/>
  <c r="F1072" i="1"/>
  <c r="F1071" i="1" s="1"/>
  <c r="G1075" i="1"/>
  <c r="G1074" i="1" s="1"/>
  <c r="H1075" i="1"/>
  <c r="I1075" i="1"/>
  <c r="F1075" i="1"/>
  <c r="G1078" i="1"/>
  <c r="H1078" i="1"/>
  <c r="I1078" i="1"/>
  <c r="F1078" i="1"/>
  <c r="G1081" i="1"/>
  <c r="G1080" i="1" s="1"/>
  <c r="H1081" i="1"/>
  <c r="I1081" i="1"/>
  <c r="F1081" i="1"/>
  <c r="F1080" i="1" s="1"/>
  <c r="G1085" i="1"/>
  <c r="G1084" i="1" s="1"/>
  <c r="H1085" i="1"/>
  <c r="I1085" i="1"/>
  <c r="F1085" i="1"/>
  <c r="F1084" i="1" s="1"/>
  <c r="G1090" i="1"/>
  <c r="G1089" i="1" s="1"/>
  <c r="H1090" i="1"/>
  <c r="I1090" i="1"/>
  <c r="F1090" i="1"/>
  <c r="F1089" i="1" s="1"/>
  <c r="G1093" i="1"/>
  <c r="H1093" i="1"/>
  <c r="I1093" i="1"/>
  <c r="F1093" i="1"/>
  <c r="F1092" i="1" s="1"/>
  <c r="G1096" i="1"/>
  <c r="G1095" i="1" s="1"/>
  <c r="H1096" i="1"/>
  <c r="I1096" i="1"/>
  <c r="F1096" i="1"/>
  <c r="F1095" i="1" s="1"/>
  <c r="G1099" i="1"/>
  <c r="G1098" i="1" s="1"/>
  <c r="H1099" i="1"/>
  <c r="I1099" i="1"/>
  <c r="F1099" i="1"/>
  <c r="F1098" i="1" s="1"/>
  <c r="G1102" i="1"/>
  <c r="G1101" i="1" s="1"/>
  <c r="H1102" i="1"/>
  <c r="I1102" i="1"/>
  <c r="F1102" i="1"/>
  <c r="F1101" i="1" s="1"/>
  <c r="G1105" i="1"/>
  <c r="G1104" i="1" s="1"/>
  <c r="H1105" i="1"/>
  <c r="I1105" i="1"/>
  <c r="F1105" i="1"/>
  <c r="F1104" i="1" s="1"/>
  <c r="G1115" i="1"/>
  <c r="H1115" i="1"/>
  <c r="I1115" i="1"/>
  <c r="G1113" i="1"/>
  <c r="H1113" i="1"/>
  <c r="I1113" i="1"/>
  <c r="G1111" i="1"/>
  <c r="H1111" i="1"/>
  <c r="I1111" i="1"/>
  <c r="F1111" i="1"/>
  <c r="F1113" i="1"/>
  <c r="F1115" i="1"/>
  <c r="G1121" i="1"/>
  <c r="H1121" i="1"/>
  <c r="I1121" i="1"/>
  <c r="G1119" i="1"/>
  <c r="H1119" i="1"/>
  <c r="I1119" i="1"/>
  <c r="F1119" i="1"/>
  <c r="F1121" i="1"/>
  <c r="G1126" i="1"/>
  <c r="G1125" i="1" s="1"/>
  <c r="H1126" i="1"/>
  <c r="I1126" i="1"/>
  <c r="F1126" i="1"/>
  <c r="F1125" i="1" s="1"/>
  <c r="G1130" i="1"/>
  <c r="G1129" i="1" s="1"/>
  <c r="H1130" i="1"/>
  <c r="I1130" i="1"/>
  <c r="F1130" i="1"/>
  <c r="F1129" i="1" s="1"/>
  <c r="G1135" i="1"/>
  <c r="G1134" i="1" s="1"/>
  <c r="H1135" i="1"/>
  <c r="I1135" i="1"/>
  <c r="F1135" i="1"/>
  <c r="F1134" i="1" s="1"/>
  <c r="G1142" i="1"/>
  <c r="H1142" i="1"/>
  <c r="I1142" i="1"/>
  <c r="G1140" i="1"/>
  <c r="H1140" i="1"/>
  <c r="I1140" i="1"/>
  <c r="F1140" i="1"/>
  <c r="F1142" i="1"/>
  <c r="G1146" i="1"/>
  <c r="G1145" i="1" s="1"/>
  <c r="H1146" i="1"/>
  <c r="I1146" i="1"/>
  <c r="F1146" i="1"/>
  <c r="G1149" i="1"/>
  <c r="G1148" i="1" s="1"/>
  <c r="H1149" i="1"/>
  <c r="I1149" i="1"/>
  <c r="F1149" i="1"/>
  <c r="F1148" i="1" s="1"/>
  <c r="G1152" i="1"/>
  <c r="G1151" i="1" s="1"/>
  <c r="H1152" i="1"/>
  <c r="I1152" i="1"/>
  <c r="F1152" i="1"/>
  <c r="F1151" i="1" s="1"/>
  <c r="G1155" i="1"/>
  <c r="G1154" i="1" s="1"/>
  <c r="H1155" i="1"/>
  <c r="I1155" i="1"/>
  <c r="F1155" i="1"/>
  <c r="F1154" i="1" s="1"/>
  <c r="G1158" i="1"/>
  <c r="G1157" i="1" s="1"/>
  <c r="H1158" i="1"/>
  <c r="I1158" i="1"/>
  <c r="F1158" i="1"/>
  <c r="F1157" i="1" s="1"/>
  <c r="G1161" i="1"/>
  <c r="H1161" i="1"/>
  <c r="I1161" i="1"/>
  <c r="F1161" i="1"/>
  <c r="F1160" i="1" s="1"/>
  <c r="G1166" i="1"/>
  <c r="G1165" i="1" s="1"/>
  <c r="H1166" i="1"/>
  <c r="I1166" i="1"/>
  <c r="F1166" i="1"/>
  <c r="F1165" i="1" s="1"/>
  <c r="G1170" i="1"/>
  <c r="G1169" i="1" s="1"/>
  <c r="H1170" i="1"/>
  <c r="I1170" i="1"/>
  <c r="F1170" i="1"/>
  <c r="F1169" i="1" s="1"/>
  <c r="G1174" i="1"/>
  <c r="G1173" i="1" s="1"/>
  <c r="H1174" i="1"/>
  <c r="I1174" i="1"/>
  <c r="F1174" i="1"/>
  <c r="F1173" i="1" s="1"/>
  <c r="G1181" i="1"/>
  <c r="G1180" i="1" s="1"/>
  <c r="H1181" i="1"/>
  <c r="I1181" i="1"/>
  <c r="F1181" i="1"/>
  <c r="G1185" i="1"/>
  <c r="G1184" i="1" s="1"/>
  <c r="H1185" i="1"/>
  <c r="I1185" i="1"/>
  <c r="F1185" i="1"/>
  <c r="F1184" i="1" s="1"/>
  <c r="G1188" i="1"/>
  <c r="G1187" i="1" s="1"/>
  <c r="H1188" i="1"/>
  <c r="I1188" i="1"/>
  <c r="F1188" i="1"/>
  <c r="F1187" i="1" s="1"/>
  <c r="G1194" i="1"/>
  <c r="G1193" i="1" s="1"/>
  <c r="H1194" i="1"/>
  <c r="I1194" i="1"/>
  <c r="F1194" i="1"/>
  <c r="F1193" i="1" s="1"/>
  <c r="G1220" i="1"/>
  <c r="G1219" i="1" s="1"/>
  <c r="G1218" i="1" s="1"/>
  <c r="G1217" i="1" s="1"/>
  <c r="G1216" i="1" s="1"/>
  <c r="H1220" i="1"/>
  <c r="I1220" i="1"/>
  <c r="G1214" i="1"/>
  <c r="H1214" i="1"/>
  <c r="I1214" i="1"/>
  <c r="G1207" i="1"/>
  <c r="G1206" i="1" s="1"/>
  <c r="H1207" i="1"/>
  <c r="I1207" i="1"/>
  <c r="G1204" i="1"/>
  <c r="G1203" i="1" s="1"/>
  <c r="G1202" i="1" s="1"/>
  <c r="H1204" i="1"/>
  <c r="I1204" i="1"/>
  <c r="G1200" i="1"/>
  <c r="G1199" i="1" s="1"/>
  <c r="G1198" i="1" s="1"/>
  <c r="H1200" i="1"/>
  <c r="I1200" i="1"/>
  <c r="F1200" i="1"/>
  <c r="F1199" i="1" s="1"/>
  <c r="F1204" i="1"/>
  <c r="F1203" i="1" s="1"/>
  <c r="F1207" i="1"/>
  <c r="F1214" i="1"/>
  <c r="F1213" i="1" s="1"/>
  <c r="F1220" i="1"/>
  <c r="F1219" i="1" s="1"/>
  <c r="J70" i="1" l="1"/>
  <c r="J1142" i="1"/>
  <c r="J760" i="1"/>
  <c r="J755" i="1"/>
  <c r="J738" i="1"/>
  <c r="J557" i="1"/>
  <c r="J552" i="1"/>
  <c r="J758" i="1"/>
  <c r="J753" i="1"/>
  <c r="J736" i="1"/>
  <c r="J555" i="1"/>
  <c r="J550" i="1"/>
  <c r="J53" i="1"/>
  <c r="K65" i="1"/>
  <c r="G441" i="1"/>
  <c r="I476" i="1"/>
  <c r="I475" i="1" s="1"/>
  <c r="H280" i="1"/>
  <c r="J280" i="1" s="1"/>
  <c r="J157" i="1"/>
  <c r="K770" i="1"/>
  <c r="K760" i="1"/>
  <c r="K755" i="1"/>
  <c r="K738" i="1"/>
  <c r="J1115" i="1"/>
  <c r="J882" i="1"/>
  <c r="J565" i="1"/>
  <c r="J770" i="1"/>
  <c r="J1121" i="1"/>
  <c r="K758" i="1"/>
  <c r="K753" i="1"/>
  <c r="K736" i="1"/>
  <c r="I361" i="1"/>
  <c r="J1140" i="1"/>
  <c r="H361" i="1"/>
  <c r="J361" i="1" s="1"/>
  <c r="F549" i="1"/>
  <c r="K176" i="1"/>
  <c r="J772" i="1"/>
  <c r="J164" i="1"/>
  <c r="H392" i="1"/>
  <c r="H391" i="1" s="1"/>
  <c r="J391" i="1" s="1"/>
  <c r="K70" i="1"/>
  <c r="J1113" i="1"/>
  <c r="F156" i="1"/>
  <c r="K48" i="1"/>
  <c r="J880" i="1"/>
  <c r="H831" i="1"/>
  <c r="J831" i="1" s="1"/>
  <c r="J832" i="1"/>
  <c r="H617" i="1"/>
  <c r="J617" i="1" s="1"/>
  <c r="J618" i="1"/>
  <c r="J563" i="1"/>
  <c r="H117" i="1"/>
  <c r="H32" i="1"/>
  <c r="J32" i="1" s="1"/>
  <c r="J33" i="1"/>
  <c r="K197" i="1"/>
  <c r="J65" i="1"/>
  <c r="J48" i="1"/>
  <c r="H108" i="1"/>
  <c r="J109" i="1"/>
  <c r="H447" i="1"/>
  <c r="J447" i="1" s="1"/>
  <c r="J448" i="1"/>
  <c r="H484" i="1"/>
  <c r="J485" i="1"/>
  <c r="I260" i="1"/>
  <c r="I447" i="1"/>
  <c r="I484" i="1"/>
  <c r="H432" i="1"/>
  <c r="J432" i="1" s="1"/>
  <c r="J433" i="1"/>
  <c r="H469" i="1"/>
  <c r="J470" i="1"/>
  <c r="I223" i="1"/>
  <c r="I335" i="1"/>
  <c r="H1206" i="1"/>
  <c r="J1207" i="1"/>
  <c r="H287" i="1"/>
  <c r="J287" i="1" s="1"/>
  <c r="J288" i="1"/>
  <c r="J214" i="1"/>
  <c r="I32" i="1"/>
  <c r="H113" i="1"/>
  <c r="J113" i="1" s="1"/>
  <c r="J114" i="1"/>
  <c r="H140" i="1"/>
  <c r="J141" i="1"/>
  <c r="H301" i="1"/>
  <c r="J302" i="1"/>
  <c r="I432" i="1"/>
  <c r="I469" i="1"/>
  <c r="I1199" i="1"/>
  <c r="I1151" i="1"/>
  <c r="I1074" i="1"/>
  <c r="I1173" i="1"/>
  <c r="I1129" i="1"/>
  <c r="K1130" i="1"/>
  <c r="I1080" i="1"/>
  <c r="K1080" i="1" s="1"/>
  <c r="K1081" i="1"/>
  <c r="I1016" i="1"/>
  <c r="I953" i="1"/>
  <c r="K953" i="1" s="1"/>
  <c r="K954" i="1"/>
  <c r="I919" i="1"/>
  <c r="I816" i="1"/>
  <c r="K816" i="1" s="1"/>
  <c r="K817" i="1"/>
  <c r="I740" i="1"/>
  <c r="K740" i="1" s="1"/>
  <c r="K741" i="1"/>
  <c r="I690" i="1"/>
  <c r="K690" i="1" s="1"/>
  <c r="K691" i="1"/>
  <c r="I651" i="1"/>
  <c r="I605" i="1"/>
  <c r="I520" i="1"/>
  <c r="H494" i="1"/>
  <c r="J495" i="1"/>
  <c r="I274" i="1"/>
  <c r="H1193" i="1"/>
  <c r="J1194" i="1"/>
  <c r="H1089" i="1"/>
  <c r="J1090" i="1"/>
  <c r="H1038" i="1"/>
  <c r="J1038" i="1" s="1"/>
  <c r="J1039" i="1"/>
  <c r="H992" i="1"/>
  <c r="J992" i="1" s="1"/>
  <c r="J993" i="1"/>
  <c r="I929" i="1"/>
  <c r="H816" i="1"/>
  <c r="J816" i="1" s="1"/>
  <c r="J817" i="1"/>
  <c r="H780" i="1"/>
  <c r="J781" i="1"/>
  <c r="H746" i="1"/>
  <c r="J746" i="1" s="1"/>
  <c r="J747" i="1"/>
  <c r="H705" i="1"/>
  <c r="J706" i="1"/>
  <c r="H659" i="1"/>
  <c r="J659" i="1" s="1"/>
  <c r="J660" i="1"/>
  <c r="H596" i="1"/>
  <c r="J597" i="1"/>
  <c r="H929" i="1"/>
  <c r="J929" i="1" s="1"/>
  <c r="J930" i="1"/>
  <c r="J728" i="1"/>
  <c r="J526" i="1"/>
  <c r="H344" i="1"/>
  <c r="J345" i="1"/>
  <c r="H145" i="1"/>
  <c r="J145" i="1" s="1"/>
  <c r="J146" i="1"/>
  <c r="K58" i="1"/>
  <c r="J184" i="1"/>
  <c r="I83" i="1"/>
  <c r="K214" i="1"/>
  <c r="H340" i="1"/>
  <c r="J340" i="1" s="1"/>
  <c r="J341" i="1"/>
  <c r="H428" i="1"/>
  <c r="J429" i="1"/>
  <c r="H464" i="1"/>
  <c r="J465" i="1"/>
  <c r="I8" i="1"/>
  <c r="I296" i="1"/>
  <c r="I340" i="1"/>
  <c r="I428" i="1"/>
  <c r="I464" i="1"/>
  <c r="H267" i="1"/>
  <c r="J268" i="1"/>
  <c r="H325" i="1"/>
  <c r="J326" i="1"/>
  <c r="H489" i="1"/>
  <c r="J490" i="1"/>
  <c r="I1193" i="1"/>
  <c r="I1165" i="1"/>
  <c r="I1145" i="1"/>
  <c r="I1101" i="1"/>
  <c r="K1101" i="1" s="1"/>
  <c r="K1102" i="1"/>
  <c r="I1068" i="1"/>
  <c r="I1044" i="1"/>
  <c r="I1030" i="1"/>
  <c r="I1004" i="1"/>
  <c r="I992" i="1"/>
  <c r="I961" i="1"/>
  <c r="I939" i="1"/>
  <c r="K939" i="1" s="1"/>
  <c r="K940" i="1"/>
  <c r="I910" i="1"/>
  <c r="I858" i="1"/>
  <c r="I834" i="1"/>
  <c r="K834" i="1" s="1"/>
  <c r="K835" i="1"/>
  <c r="I809" i="1"/>
  <c r="I786" i="1"/>
  <c r="K786" i="1" s="1"/>
  <c r="K787" i="1"/>
  <c r="I777" i="1"/>
  <c r="K777" i="1" s="1"/>
  <c r="K778" i="1"/>
  <c r="I762" i="1"/>
  <c r="K762" i="1" s="1"/>
  <c r="K763" i="1"/>
  <c r="I723" i="1"/>
  <c r="I697" i="1"/>
  <c r="K697" i="1" s="1"/>
  <c r="K698" i="1"/>
  <c r="I667" i="1"/>
  <c r="K667" i="1" s="1"/>
  <c r="K668" i="1"/>
  <c r="I633" i="1"/>
  <c r="K633" i="1" s="1"/>
  <c r="K634" i="1"/>
  <c r="I596" i="1"/>
  <c r="I570" i="1"/>
  <c r="K570" i="1" s="1"/>
  <c r="K571" i="1"/>
  <c r="H455" i="1"/>
  <c r="J456" i="1"/>
  <c r="I455" i="1"/>
  <c r="H1199" i="1"/>
  <c r="J1200" i="1"/>
  <c r="H1173" i="1"/>
  <c r="J1174" i="1"/>
  <c r="H1151" i="1"/>
  <c r="J1151" i="1" s="1"/>
  <c r="J1152" i="1"/>
  <c r="H1101" i="1"/>
  <c r="J1101" i="1" s="1"/>
  <c r="J1102" i="1"/>
  <c r="H1080" i="1"/>
  <c r="J1080" i="1" s="1"/>
  <c r="J1081" i="1"/>
  <c r="H1068" i="1"/>
  <c r="J1068" i="1" s="1"/>
  <c r="J1069" i="1"/>
  <c r="H1044" i="1"/>
  <c r="J1044" i="1" s="1"/>
  <c r="J1045" i="1"/>
  <c r="H1022" i="1"/>
  <c r="J1022" i="1" s="1"/>
  <c r="J1023" i="1"/>
  <c r="H1010" i="1"/>
  <c r="J1010" i="1" s="1"/>
  <c r="J1011" i="1"/>
  <c r="H983" i="1"/>
  <c r="J984" i="1"/>
  <c r="H961" i="1"/>
  <c r="J962" i="1"/>
  <c r="H939" i="1"/>
  <c r="J939" i="1" s="1"/>
  <c r="J940" i="1"/>
  <c r="H919" i="1"/>
  <c r="J919" i="1" s="1"/>
  <c r="J920" i="1"/>
  <c r="H903" i="1"/>
  <c r="J904" i="1"/>
  <c r="H858" i="1"/>
  <c r="J859" i="1"/>
  <c r="H834" i="1"/>
  <c r="J834" i="1" s="1"/>
  <c r="J835" i="1"/>
  <c r="H809" i="1"/>
  <c r="J810" i="1"/>
  <c r="H792" i="1"/>
  <c r="J792" i="1" s="1"/>
  <c r="J793" i="1"/>
  <c r="H777" i="1"/>
  <c r="J777" i="1" s="1"/>
  <c r="J778" i="1"/>
  <c r="H716" i="1"/>
  <c r="J717" i="1"/>
  <c r="H690" i="1"/>
  <c r="J690" i="1" s="1"/>
  <c r="J691" i="1"/>
  <c r="H667" i="1"/>
  <c r="J668" i="1"/>
  <c r="H643" i="1"/>
  <c r="J644" i="1"/>
  <c r="H620" i="1"/>
  <c r="J620" i="1" s="1"/>
  <c r="J621" i="1"/>
  <c r="H587" i="1"/>
  <c r="J588" i="1"/>
  <c r="H520" i="1"/>
  <c r="J521" i="1"/>
  <c r="H242" i="1"/>
  <c r="J243" i="1"/>
  <c r="I96" i="1"/>
  <c r="H1213" i="1"/>
  <c r="J1214" i="1"/>
  <c r="J1119" i="1"/>
  <c r="I1203" i="1"/>
  <c r="J1111" i="1"/>
  <c r="J878" i="1"/>
  <c r="J561" i="1"/>
  <c r="H228" i="1"/>
  <c r="J229" i="1"/>
  <c r="J176" i="1"/>
  <c r="H83" i="1"/>
  <c r="J84" i="1"/>
  <c r="K184" i="1"/>
  <c r="I392" i="1"/>
  <c r="I145" i="1"/>
  <c r="K202" i="1"/>
  <c r="I228" i="1"/>
  <c r="I312" i="1"/>
  <c r="H8" i="1"/>
  <c r="J9" i="1"/>
  <c r="H260" i="1"/>
  <c r="J260" i="1" s="1"/>
  <c r="J261" i="1"/>
  <c r="H307" i="1"/>
  <c r="J308" i="1"/>
  <c r="H383" i="1"/>
  <c r="J384" i="1"/>
  <c r="I108" i="1"/>
  <c r="I383" i="1"/>
  <c r="H237" i="1"/>
  <c r="J238" i="1"/>
  <c r="H413" i="1"/>
  <c r="J413" i="1" s="1"/>
  <c r="J414" i="1"/>
  <c r="I113" i="1"/>
  <c r="I112" i="1" s="1"/>
  <c r="K112" i="1" s="1"/>
  <c r="I140" i="1"/>
  <c r="I489" i="1"/>
  <c r="I1095" i="1"/>
  <c r="K1095" i="1" s="1"/>
  <c r="K1096" i="1"/>
  <c r="I1059" i="1"/>
  <c r="K1059" i="1" s="1"/>
  <c r="K1060" i="1"/>
  <c r="I1022" i="1"/>
  <c r="I983" i="1"/>
  <c r="I893" i="1"/>
  <c r="K893" i="1" s="1"/>
  <c r="K894" i="1"/>
  <c r="I840" i="1"/>
  <c r="I792" i="1"/>
  <c r="K792" i="1" s="1"/>
  <c r="K793" i="1"/>
  <c r="I705" i="1"/>
  <c r="I659" i="1"/>
  <c r="K659" i="1" s="1"/>
  <c r="K660" i="1"/>
  <c r="I626" i="1"/>
  <c r="I587" i="1"/>
  <c r="K588" i="1"/>
  <c r="I510" i="1"/>
  <c r="I331" i="1"/>
  <c r="I494" i="1"/>
  <c r="H223" i="1"/>
  <c r="J224" i="1"/>
  <c r="H357" i="1"/>
  <c r="J357" i="1" s="1"/>
  <c r="J358" i="1"/>
  <c r="H443" i="1"/>
  <c r="J444" i="1"/>
  <c r="I237" i="1"/>
  <c r="H1165" i="1"/>
  <c r="J1166" i="1"/>
  <c r="H1052" i="1"/>
  <c r="J1053" i="1"/>
  <c r="H1004" i="1"/>
  <c r="J1004" i="1" s="1"/>
  <c r="J1005" i="1"/>
  <c r="H946" i="1"/>
  <c r="J946" i="1" s="1"/>
  <c r="J947" i="1"/>
  <c r="H893" i="1"/>
  <c r="J893" i="1" s="1"/>
  <c r="J894" i="1"/>
  <c r="H840" i="1"/>
  <c r="J841" i="1"/>
  <c r="H676" i="1"/>
  <c r="J676" i="1" s="1"/>
  <c r="J677" i="1"/>
  <c r="H626" i="1"/>
  <c r="J627" i="1"/>
  <c r="H570" i="1"/>
  <c r="J570" i="1" s="1"/>
  <c r="J571" i="1"/>
  <c r="I417" i="1"/>
  <c r="I301" i="1"/>
  <c r="I443" i="1"/>
  <c r="H1203" i="1"/>
  <c r="J1204" i="1"/>
  <c r="I1219" i="1"/>
  <c r="I1187" i="1"/>
  <c r="I1180" i="1"/>
  <c r="I1169" i="1"/>
  <c r="I1160" i="1"/>
  <c r="I1154" i="1"/>
  <c r="I1148" i="1"/>
  <c r="I1134" i="1"/>
  <c r="I1125" i="1"/>
  <c r="I1104" i="1"/>
  <c r="K1104" i="1" s="1"/>
  <c r="K1105" i="1"/>
  <c r="I1098" i="1"/>
  <c r="K1098" i="1" s="1"/>
  <c r="K1099" i="1"/>
  <c r="I1092" i="1"/>
  <c r="K1093" i="1"/>
  <c r="I1084" i="1"/>
  <c r="K1085" i="1"/>
  <c r="I1077" i="1"/>
  <c r="K1078" i="1"/>
  <c r="I1071" i="1"/>
  <c r="I1062" i="1"/>
  <c r="K1062" i="1" s="1"/>
  <c r="K1063" i="1"/>
  <c r="I1056" i="1"/>
  <c r="I1047" i="1"/>
  <c r="I1041" i="1"/>
  <c r="I1035" i="1"/>
  <c r="I1027" i="1"/>
  <c r="I1019" i="1"/>
  <c r="I1013" i="1"/>
  <c r="I1007" i="1"/>
  <c r="I1001" i="1"/>
  <c r="I995" i="1"/>
  <c r="I989" i="1"/>
  <c r="I976" i="1"/>
  <c r="I965" i="1"/>
  <c r="K966" i="1"/>
  <c r="I956" i="1"/>
  <c r="K956" i="1" s="1"/>
  <c r="K957" i="1"/>
  <c r="I950" i="1"/>
  <c r="K950" i="1" s="1"/>
  <c r="K951" i="1"/>
  <c r="I943" i="1"/>
  <c r="K943" i="1" s="1"/>
  <c r="K944" i="1"/>
  <c r="I935" i="1"/>
  <c r="I932" i="1"/>
  <c r="I922" i="1"/>
  <c r="I914" i="1"/>
  <c r="I907" i="1"/>
  <c r="I900" i="1"/>
  <c r="I890" i="1"/>
  <c r="K890" i="1" s="1"/>
  <c r="K891" i="1"/>
  <c r="I884" i="1"/>
  <c r="K884" i="1" s="1"/>
  <c r="K885" i="1"/>
  <c r="I872" i="1"/>
  <c r="I864" i="1"/>
  <c r="I853" i="1"/>
  <c r="K853" i="1" s="1"/>
  <c r="K854" i="1"/>
  <c r="I846" i="1"/>
  <c r="I828" i="1"/>
  <c r="K828" i="1" s="1"/>
  <c r="K829" i="1"/>
  <c r="I821" i="1"/>
  <c r="I813" i="1"/>
  <c r="I803" i="1"/>
  <c r="I795" i="1"/>
  <c r="K795" i="1" s="1"/>
  <c r="K796" i="1"/>
  <c r="I789" i="1"/>
  <c r="K789" i="1" s="1"/>
  <c r="K790" i="1"/>
  <c r="I783" i="1"/>
  <c r="K783" i="1" s="1"/>
  <c r="K784" i="1"/>
  <c r="I774" i="1"/>
  <c r="K774" i="1" s="1"/>
  <c r="K775" i="1"/>
  <c r="K772" i="1"/>
  <c r="I765" i="1"/>
  <c r="K765" i="1" s="1"/>
  <c r="K766" i="1"/>
  <c r="F752" i="1"/>
  <c r="I749" i="1"/>
  <c r="K749" i="1" s="1"/>
  <c r="K750" i="1"/>
  <c r="I743" i="1"/>
  <c r="K743" i="1" s="1"/>
  <c r="K744" i="1"/>
  <c r="I732" i="1"/>
  <c r="K732" i="1" s="1"/>
  <c r="K733" i="1"/>
  <c r="J730" i="1"/>
  <c r="I720" i="1"/>
  <c r="I711" i="1"/>
  <c r="I700" i="1"/>
  <c r="K700" i="1" s="1"/>
  <c r="K701" i="1"/>
  <c r="I693" i="1"/>
  <c r="K693" i="1" s="1"/>
  <c r="K694" i="1"/>
  <c r="I687" i="1"/>
  <c r="K687" i="1" s="1"/>
  <c r="K688" i="1"/>
  <c r="I679" i="1"/>
  <c r="K679" i="1" s="1"/>
  <c r="K680" i="1"/>
  <c r="I672" i="1"/>
  <c r="K673" i="1"/>
  <c r="I663" i="1"/>
  <c r="K663" i="1" s="1"/>
  <c r="K664" i="1"/>
  <c r="I656" i="1"/>
  <c r="I648" i="1"/>
  <c r="I636" i="1"/>
  <c r="K636" i="1" s="1"/>
  <c r="K637" i="1"/>
  <c r="I629" i="1"/>
  <c r="K629" i="1" s="1"/>
  <c r="K630" i="1"/>
  <c r="I610" i="1"/>
  <c r="I601" i="1"/>
  <c r="I592" i="1"/>
  <c r="I582" i="1"/>
  <c r="I574" i="1"/>
  <c r="K574" i="1" s="1"/>
  <c r="K575" i="1"/>
  <c r="I567" i="1"/>
  <c r="K567" i="1" s="1"/>
  <c r="K568" i="1"/>
  <c r="I544" i="1"/>
  <c r="I534" i="1"/>
  <c r="I515" i="1"/>
  <c r="I505" i="1"/>
  <c r="H14" i="1"/>
  <c r="J21" i="1"/>
  <c r="I242" i="1"/>
  <c r="K53" i="1"/>
  <c r="H96" i="1"/>
  <c r="J97" i="1"/>
  <c r="H436" i="1"/>
  <c r="J436" i="1" s="1"/>
  <c r="J437" i="1"/>
  <c r="I307" i="1"/>
  <c r="I436" i="1"/>
  <c r="H335" i="1"/>
  <c r="J335" i="1" s="1"/>
  <c r="J336" i="1"/>
  <c r="H459" i="1"/>
  <c r="J459" i="1" s="1"/>
  <c r="J460" i="1"/>
  <c r="H498" i="1"/>
  <c r="J498" i="1" s="1"/>
  <c r="J499" i="1"/>
  <c r="I267" i="1"/>
  <c r="I325" i="1"/>
  <c r="K326" i="1"/>
  <c r="I1206" i="1"/>
  <c r="K1206" i="1" s="1"/>
  <c r="K1207" i="1"/>
  <c r="I1184" i="1"/>
  <c r="I1157" i="1"/>
  <c r="I1089" i="1"/>
  <c r="I1052" i="1"/>
  <c r="I1038" i="1"/>
  <c r="I1010" i="1"/>
  <c r="I998" i="1"/>
  <c r="I970" i="1"/>
  <c r="I946" i="1"/>
  <c r="K946" i="1" s="1"/>
  <c r="K947" i="1"/>
  <c r="I925" i="1"/>
  <c r="I903" i="1"/>
  <c r="I887" i="1"/>
  <c r="K887" i="1" s="1"/>
  <c r="K888" i="1"/>
  <c r="I869" i="1"/>
  <c r="I850" i="1"/>
  <c r="I825" i="1"/>
  <c r="I798" i="1"/>
  <c r="K798" i="1" s="1"/>
  <c r="K799" i="1"/>
  <c r="I780" i="1"/>
  <c r="K780" i="1" s="1"/>
  <c r="K781" i="1"/>
  <c r="I746" i="1"/>
  <c r="K746" i="1" s="1"/>
  <c r="K747" i="1"/>
  <c r="I716" i="1"/>
  <c r="I683" i="1"/>
  <c r="K683" i="1" s="1"/>
  <c r="K684" i="1"/>
  <c r="I676" i="1"/>
  <c r="K676" i="1" s="1"/>
  <c r="K677" i="1"/>
  <c r="I643" i="1"/>
  <c r="I620" i="1"/>
  <c r="I577" i="1"/>
  <c r="K578" i="1"/>
  <c r="I539" i="1"/>
  <c r="H417" i="1"/>
  <c r="J418" i="1"/>
  <c r="I287" i="1"/>
  <c r="I279" i="1" s="1"/>
  <c r="H331" i="1"/>
  <c r="J332" i="1"/>
  <c r="I1213" i="1"/>
  <c r="H1184" i="1"/>
  <c r="J1184" i="1" s="1"/>
  <c r="J1185" i="1"/>
  <c r="H1157" i="1"/>
  <c r="J1157" i="1" s="1"/>
  <c r="J1158" i="1"/>
  <c r="H1145" i="1"/>
  <c r="J1146" i="1"/>
  <c r="H1129" i="1"/>
  <c r="J1130" i="1"/>
  <c r="H1095" i="1"/>
  <c r="J1095" i="1" s="1"/>
  <c r="J1096" i="1"/>
  <c r="H1074" i="1"/>
  <c r="J1075" i="1"/>
  <c r="H1059" i="1"/>
  <c r="J1059" i="1" s="1"/>
  <c r="J1060" i="1"/>
  <c r="H1030" i="1"/>
  <c r="J1031" i="1"/>
  <c r="H1016" i="1"/>
  <c r="J1016" i="1" s="1"/>
  <c r="J1017" i="1"/>
  <c r="H998" i="1"/>
  <c r="J998" i="1" s="1"/>
  <c r="J999" i="1"/>
  <c r="H970" i="1"/>
  <c r="J971" i="1"/>
  <c r="H953" i="1"/>
  <c r="J953" i="1" s="1"/>
  <c r="J954" i="1"/>
  <c r="H925" i="1"/>
  <c r="J925" i="1" s="1"/>
  <c r="J926" i="1"/>
  <c r="H910" i="1"/>
  <c r="J910" i="1" s="1"/>
  <c r="J911" i="1"/>
  <c r="H887" i="1"/>
  <c r="J887" i="1" s="1"/>
  <c r="J888" i="1"/>
  <c r="H869" i="1"/>
  <c r="J869" i="1" s="1"/>
  <c r="J870" i="1"/>
  <c r="H850" i="1"/>
  <c r="J851" i="1"/>
  <c r="H825" i="1"/>
  <c r="J826" i="1"/>
  <c r="H798" i="1"/>
  <c r="J798" i="1" s="1"/>
  <c r="J799" i="1"/>
  <c r="H786" i="1"/>
  <c r="J786" i="1" s="1"/>
  <c r="J787" i="1"/>
  <c r="H762" i="1"/>
  <c r="J762" i="1" s="1"/>
  <c r="J763" i="1"/>
  <c r="H740" i="1"/>
  <c r="J740" i="1" s="1"/>
  <c r="J741" i="1"/>
  <c r="H723" i="1"/>
  <c r="J723" i="1" s="1"/>
  <c r="J724" i="1"/>
  <c r="H697" i="1"/>
  <c r="J697" i="1" s="1"/>
  <c r="J698" i="1"/>
  <c r="H683" i="1"/>
  <c r="J683" i="1" s="1"/>
  <c r="J684" i="1"/>
  <c r="H651" i="1"/>
  <c r="J651" i="1" s="1"/>
  <c r="J652" i="1"/>
  <c r="H633" i="1"/>
  <c r="J633" i="1" s="1"/>
  <c r="J634" i="1"/>
  <c r="H605" i="1"/>
  <c r="J606" i="1"/>
  <c r="H577" i="1"/>
  <c r="J577" i="1" s="1"/>
  <c r="J578" i="1"/>
  <c r="H539" i="1"/>
  <c r="J540" i="1"/>
  <c r="H510" i="1"/>
  <c r="J511" i="1"/>
  <c r="H296" i="1"/>
  <c r="J297" i="1"/>
  <c r="I102" i="1"/>
  <c r="I357" i="1"/>
  <c r="I356" i="1" s="1"/>
  <c r="H1219" i="1"/>
  <c r="J1220" i="1"/>
  <c r="H1187" i="1"/>
  <c r="J1187" i="1" s="1"/>
  <c r="J1188" i="1"/>
  <c r="H1180" i="1"/>
  <c r="J1181" i="1"/>
  <c r="H1169" i="1"/>
  <c r="J1170" i="1"/>
  <c r="H1160" i="1"/>
  <c r="J1160" i="1" s="1"/>
  <c r="J1161" i="1"/>
  <c r="H1154" i="1"/>
  <c r="J1154" i="1" s="1"/>
  <c r="J1155" i="1"/>
  <c r="H1148" i="1"/>
  <c r="J1148" i="1" s="1"/>
  <c r="J1149" i="1"/>
  <c r="H1134" i="1"/>
  <c r="J1135" i="1"/>
  <c r="H1125" i="1"/>
  <c r="J1126" i="1"/>
  <c r="H1104" i="1"/>
  <c r="J1104" i="1" s="1"/>
  <c r="J1105" i="1"/>
  <c r="H1098" i="1"/>
  <c r="J1098" i="1" s="1"/>
  <c r="J1099" i="1"/>
  <c r="H1092" i="1"/>
  <c r="J1092" i="1" s="1"/>
  <c r="J1093" i="1"/>
  <c r="H1084" i="1"/>
  <c r="J1085" i="1"/>
  <c r="H1077" i="1"/>
  <c r="J1078" i="1"/>
  <c r="H1071" i="1"/>
  <c r="J1071" i="1" s="1"/>
  <c r="J1072" i="1"/>
  <c r="H1062" i="1"/>
  <c r="J1062" i="1" s="1"/>
  <c r="J1063" i="1"/>
  <c r="H1056" i="1"/>
  <c r="J1057" i="1"/>
  <c r="H1047" i="1"/>
  <c r="J1047" i="1" s="1"/>
  <c r="J1048" i="1"/>
  <c r="H1041" i="1"/>
  <c r="J1041" i="1" s="1"/>
  <c r="J1042" i="1"/>
  <c r="H1035" i="1"/>
  <c r="J1035" i="1" s="1"/>
  <c r="J1036" i="1"/>
  <c r="H1027" i="1"/>
  <c r="J1028" i="1"/>
  <c r="H1019" i="1"/>
  <c r="J1019" i="1" s="1"/>
  <c r="J1020" i="1"/>
  <c r="H1013" i="1"/>
  <c r="J1014" i="1"/>
  <c r="H1007" i="1"/>
  <c r="J1007" i="1" s="1"/>
  <c r="J1008" i="1"/>
  <c r="H1001" i="1"/>
  <c r="J1001" i="1" s="1"/>
  <c r="J1002" i="1"/>
  <c r="H995" i="1"/>
  <c r="J995" i="1" s="1"/>
  <c r="J996" i="1"/>
  <c r="H989" i="1"/>
  <c r="J989" i="1" s="1"/>
  <c r="J990" i="1"/>
  <c r="H976" i="1"/>
  <c r="J977" i="1"/>
  <c r="H965" i="1"/>
  <c r="J966" i="1"/>
  <c r="H956" i="1"/>
  <c r="J956" i="1" s="1"/>
  <c r="J957" i="1"/>
  <c r="H950" i="1"/>
  <c r="J951" i="1"/>
  <c r="H943" i="1"/>
  <c r="J943" i="1" s="1"/>
  <c r="J944" i="1"/>
  <c r="H935" i="1"/>
  <c r="J935" i="1" s="1"/>
  <c r="J936" i="1"/>
  <c r="H932" i="1"/>
  <c r="J932" i="1" s="1"/>
  <c r="J933" i="1"/>
  <c r="H922" i="1"/>
  <c r="J922" i="1" s="1"/>
  <c r="J923" i="1"/>
  <c r="H914" i="1"/>
  <c r="J914" i="1" s="1"/>
  <c r="J915" i="1"/>
  <c r="H907" i="1"/>
  <c r="J907" i="1" s="1"/>
  <c r="J908" i="1"/>
  <c r="H900" i="1"/>
  <c r="J900" i="1" s="1"/>
  <c r="J901" i="1"/>
  <c r="H890" i="1"/>
  <c r="J890" i="1" s="1"/>
  <c r="J891" i="1"/>
  <c r="H884" i="1"/>
  <c r="J884" i="1" s="1"/>
  <c r="J885" i="1"/>
  <c r="H872" i="1"/>
  <c r="J872" i="1" s="1"/>
  <c r="J873" i="1"/>
  <c r="H864" i="1"/>
  <c r="J865" i="1"/>
  <c r="H853" i="1"/>
  <c r="J853" i="1" s="1"/>
  <c r="J854" i="1"/>
  <c r="H846" i="1"/>
  <c r="J847" i="1"/>
  <c r="I831" i="1"/>
  <c r="K831" i="1" s="1"/>
  <c r="K832" i="1"/>
  <c r="H828" i="1"/>
  <c r="J828" i="1" s="1"/>
  <c r="J829" i="1"/>
  <c r="H821" i="1"/>
  <c r="J822" i="1"/>
  <c r="H813" i="1"/>
  <c r="J814" i="1"/>
  <c r="H803" i="1"/>
  <c r="J804" i="1"/>
  <c r="H795" i="1"/>
  <c r="J796" i="1"/>
  <c r="H789" i="1"/>
  <c r="J790" i="1"/>
  <c r="H783" i="1"/>
  <c r="J783" i="1" s="1"/>
  <c r="J784" i="1"/>
  <c r="H774" i="1"/>
  <c r="J774" i="1" s="1"/>
  <c r="J775" i="1"/>
  <c r="H765" i="1"/>
  <c r="J765" i="1" s="1"/>
  <c r="J766" i="1"/>
  <c r="H749" i="1"/>
  <c r="J749" i="1" s="1"/>
  <c r="J750" i="1"/>
  <c r="H743" i="1"/>
  <c r="J743" i="1" s="1"/>
  <c r="J744" i="1"/>
  <c r="H732" i="1"/>
  <c r="J732" i="1" s="1"/>
  <c r="J733" i="1"/>
  <c r="H720" i="1"/>
  <c r="J720" i="1" s="1"/>
  <c r="J721" i="1"/>
  <c r="H711" i="1"/>
  <c r="J712" i="1"/>
  <c r="H700" i="1"/>
  <c r="J700" i="1" s="1"/>
  <c r="J701" i="1"/>
  <c r="H693" i="1"/>
  <c r="J693" i="1" s="1"/>
  <c r="J694" i="1"/>
  <c r="H687" i="1"/>
  <c r="J688" i="1"/>
  <c r="H679" i="1"/>
  <c r="J679" i="1" s="1"/>
  <c r="J680" i="1"/>
  <c r="H672" i="1"/>
  <c r="J672" i="1" s="1"/>
  <c r="J673" i="1"/>
  <c r="H663" i="1"/>
  <c r="J663" i="1" s="1"/>
  <c r="J664" i="1"/>
  <c r="H656" i="1"/>
  <c r="J657" i="1"/>
  <c r="H648" i="1"/>
  <c r="J649" i="1"/>
  <c r="H636" i="1"/>
  <c r="J636" i="1" s="1"/>
  <c r="J637" i="1"/>
  <c r="H629" i="1"/>
  <c r="J629" i="1" s="1"/>
  <c r="J630" i="1"/>
  <c r="I617" i="1"/>
  <c r="I616" i="1" s="1"/>
  <c r="H610" i="1"/>
  <c r="J611" i="1"/>
  <c r="H601" i="1"/>
  <c r="J602" i="1"/>
  <c r="H592" i="1"/>
  <c r="J593" i="1"/>
  <c r="H582" i="1"/>
  <c r="J583" i="1"/>
  <c r="H574" i="1"/>
  <c r="J574" i="1" s="1"/>
  <c r="J575" i="1"/>
  <c r="H567" i="1"/>
  <c r="J567" i="1" s="1"/>
  <c r="J568" i="1"/>
  <c r="H544" i="1"/>
  <c r="J545" i="1"/>
  <c r="H534" i="1"/>
  <c r="J535" i="1"/>
  <c r="J528" i="1"/>
  <c r="H515" i="1"/>
  <c r="J516" i="1"/>
  <c r="H505" i="1"/>
  <c r="J506" i="1"/>
  <c r="H312" i="1"/>
  <c r="J313" i="1"/>
  <c r="H208" i="1"/>
  <c r="J208" i="1" s="1"/>
  <c r="J209" i="1"/>
  <c r="I14" i="1"/>
  <c r="I344" i="1"/>
  <c r="H476" i="1"/>
  <c r="K192" i="1"/>
  <c r="I208" i="1"/>
  <c r="H274" i="1"/>
  <c r="J275" i="1"/>
  <c r="H102" i="1"/>
  <c r="J103" i="1"/>
  <c r="I413" i="1"/>
  <c r="I459" i="1"/>
  <c r="I498" i="1"/>
  <c r="I1026" i="1"/>
  <c r="G242" i="1"/>
  <c r="G241" i="1" s="1"/>
  <c r="F727" i="1"/>
  <c r="F726" i="1" s="1"/>
  <c r="I156" i="1"/>
  <c r="F31" i="1"/>
  <c r="F30" i="1" s="1"/>
  <c r="F207" i="1"/>
  <c r="F877" i="1"/>
  <c r="F876" i="1" s="1"/>
  <c r="G719" i="1"/>
  <c r="I877" i="1"/>
  <c r="I1118" i="1"/>
  <c r="G769" i="1"/>
  <c r="I727" i="1"/>
  <c r="F279" i="1"/>
  <c r="F278" i="1" s="1"/>
  <c r="F735" i="1"/>
  <c r="F845" i="1"/>
  <c r="F839" i="1"/>
  <c r="F1164" i="1"/>
  <c r="F719" i="1"/>
  <c r="F381" i="1"/>
  <c r="F380" i="1" s="1"/>
  <c r="F441" i="1"/>
  <c r="I525" i="1"/>
  <c r="H1139" i="1"/>
  <c r="H727" i="1"/>
  <c r="I735" i="1"/>
  <c r="H554" i="1"/>
  <c r="I757" i="1"/>
  <c r="I769" i="1"/>
  <c r="H1118" i="1"/>
  <c r="G355" i="1"/>
  <c r="F586" i="1"/>
  <c r="F519" i="1"/>
  <c r="F82" i="1"/>
  <c r="F81" i="1" s="1"/>
  <c r="G538" i="1"/>
  <c r="G537" i="1" s="1"/>
  <c r="F1088" i="1"/>
  <c r="F573" i="1"/>
  <c r="F533" i="1"/>
  <c r="F355" i="1"/>
  <c r="F604" i="1"/>
  <c r="F560" i="1"/>
  <c r="F559" i="1" s="1"/>
  <c r="F1139" i="1"/>
  <c r="F1138" i="1" s="1"/>
  <c r="F903" i="1"/>
  <c r="F899" i="1" s="1"/>
  <c r="F789" i="1"/>
  <c r="F780" i="1"/>
  <c r="G727" i="1"/>
  <c r="F667" i="1"/>
  <c r="I560" i="1"/>
  <c r="G474" i="1"/>
  <c r="I1139" i="1"/>
  <c r="F757" i="1"/>
  <c r="H560" i="1"/>
  <c r="F795" i="1"/>
  <c r="F648" i="1"/>
  <c r="F595" i="1"/>
  <c r="G1110" i="1"/>
  <c r="H735" i="1"/>
  <c r="H525" i="1"/>
  <c r="G1139" i="1"/>
  <c r="F769" i="1"/>
  <c r="I752" i="1"/>
  <c r="G735" i="1"/>
  <c r="F554" i="1"/>
  <c r="I31" i="1"/>
  <c r="H1110" i="1"/>
  <c r="F918" i="1"/>
  <c r="F868" i="1"/>
  <c r="I554" i="1"/>
  <c r="H769" i="1"/>
  <c r="F857" i="1"/>
  <c r="F849" i="1"/>
  <c r="F824" i="1"/>
  <c r="G591" i="1"/>
  <c r="F509" i="1"/>
  <c r="G504" i="1"/>
  <c r="F329" i="1"/>
  <c r="G899" i="1"/>
  <c r="F710" i="1"/>
  <c r="F609" i="1"/>
  <c r="G857" i="1"/>
  <c r="G856" i="1" s="1"/>
  <c r="F616" i="1"/>
  <c r="F538" i="1"/>
  <c r="F655" i="1"/>
  <c r="F518" i="1"/>
  <c r="F600" i="1"/>
  <c r="G509" i="1"/>
  <c r="G508" i="1" s="1"/>
  <c r="F820" i="1"/>
  <c r="G609" i="1"/>
  <c r="G608" i="1" s="1"/>
  <c r="F513" i="1"/>
  <c r="F812" i="1"/>
  <c r="F715" i="1"/>
  <c r="F642" i="1"/>
  <c r="F632" i="1"/>
  <c r="F625" i="1"/>
  <c r="F591" i="1"/>
  <c r="G533" i="1"/>
  <c r="G532" i="1" s="1"/>
  <c r="F504" i="1"/>
  <c r="G329" i="1"/>
  <c r="F703" i="1"/>
  <c r="F581" i="1"/>
  <c r="F1110" i="1"/>
  <c r="G918" i="1"/>
  <c r="F802" i="1"/>
  <c r="F687" i="1"/>
  <c r="I549" i="1"/>
  <c r="F543" i="1"/>
  <c r="F525" i="1"/>
  <c r="G207" i="1"/>
  <c r="I1110" i="1"/>
  <c r="G672" i="1"/>
  <c r="G577" i="1"/>
  <c r="G279" i="1"/>
  <c r="G726" i="1"/>
  <c r="G560" i="1"/>
  <c r="G156" i="1"/>
  <c r="G1118" i="1"/>
  <c r="G1117" i="1" s="1"/>
  <c r="G632" i="1"/>
  <c r="H549" i="1"/>
  <c r="H156" i="1"/>
  <c r="J156" i="1" s="1"/>
  <c r="G14" i="1"/>
  <c r="G655" i="1"/>
  <c r="G549" i="1"/>
  <c r="I868" i="1"/>
  <c r="G31" i="1"/>
  <c r="F474" i="1"/>
  <c r="G412" i="1"/>
  <c r="G514" i="1"/>
  <c r="G519" i="1"/>
  <c r="G525" i="1"/>
  <c r="G543" i="1"/>
  <c r="G554" i="1"/>
  <c r="G581" i="1"/>
  <c r="G586" i="1"/>
  <c r="G595" i="1"/>
  <c r="G600" i="1"/>
  <c r="G604" i="1"/>
  <c r="G617" i="1"/>
  <c r="G625" i="1"/>
  <c r="G642" i="1"/>
  <c r="G647" i="1"/>
  <c r="G704" i="1"/>
  <c r="G710" i="1"/>
  <c r="G715" i="1"/>
  <c r="H752" i="1"/>
  <c r="G752" i="1"/>
  <c r="H757" i="1"/>
  <c r="J757" i="1" s="1"/>
  <c r="G757" i="1"/>
  <c r="G802" i="1"/>
  <c r="G812" i="1"/>
  <c r="G824" i="1"/>
  <c r="G838" i="1"/>
  <c r="G849" i="1"/>
  <c r="G863" i="1"/>
  <c r="G868" i="1"/>
  <c r="H877" i="1"/>
  <c r="G877" i="1"/>
  <c r="F1055" i="1"/>
  <c r="F1198" i="1"/>
  <c r="F1168" i="1"/>
  <c r="F1202" i="1"/>
  <c r="G1034" i="1"/>
  <c r="F964" i="1"/>
  <c r="G1164" i="1"/>
  <c r="F1133" i="1"/>
  <c r="F968" i="1"/>
  <c r="G1128" i="1"/>
  <c r="F1192" i="1"/>
  <c r="F1124" i="1"/>
  <c r="F1109" i="1"/>
  <c r="F973" i="1"/>
  <c r="F1212" i="1"/>
  <c r="F1183" i="1"/>
  <c r="F1172" i="1"/>
  <c r="F1034" i="1"/>
  <c r="G1138" i="1"/>
  <c r="F1083" i="1"/>
  <c r="F959" i="1"/>
  <c r="G1192" i="1"/>
  <c r="G1191" i="1" s="1"/>
  <c r="G1109" i="1"/>
  <c r="G988" i="1"/>
  <c r="F1218" i="1"/>
  <c r="F1118" i="1"/>
  <c r="F1206" i="1"/>
  <c r="F1180" i="1"/>
  <c r="F1128" i="1"/>
  <c r="G1077" i="1"/>
  <c r="F1027" i="1"/>
  <c r="F1013" i="1"/>
  <c r="F982" i="1"/>
  <c r="F950" i="1"/>
  <c r="G1067" i="1"/>
  <c r="G1160" i="1"/>
  <c r="G1092" i="1"/>
  <c r="G1026" i="1"/>
  <c r="F1074" i="1"/>
  <c r="F1030" i="1"/>
  <c r="F1145" i="1"/>
  <c r="F1077" i="1"/>
  <c r="G960" i="1"/>
  <c r="G964" i="1"/>
  <c r="G968" i="1"/>
  <c r="G974" i="1"/>
  <c r="G982" i="1"/>
  <c r="G1051" i="1"/>
  <c r="G1055" i="1"/>
  <c r="G1083" i="1"/>
  <c r="G1088" i="1"/>
  <c r="G1124" i="1"/>
  <c r="G1133" i="1"/>
  <c r="G1168" i="1"/>
  <c r="G1172" i="1"/>
  <c r="G1179" i="1"/>
  <c r="G1183" i="1"/>
  <c r="G1213" i="1"/>
  <c r="G1212" i="1" s="1"/>
  <c r="G1211" i="1" s="1"/>
  <c r="G1210" i="1" s="1"/>
  <c r="G1209" i="1" s="1"/>
  <c r="G1197" i="1"/>
  <c r="G1196" i="1" s="1"/>
  <c r="H1183" i="1" l="1"/>
  <c r="H988" i="1"/>
  <c r="I1144" i="1"/>
  <c r="F144" i="1"/>
  <c r="I719" i="1"/>
  <c r="I1183" i="1"/>
  <c r="J549" i="1"/>
  <c r="I632" i="1"/>
  <c r="K632" i="1" s="1"/>
  <c r="K757" i="1"/>
  <c r="H719" i="1"/>
  <c r="J719" i="1" s="1"/>
  <c r="J554" i="1"/>
  <c r="H1026" i="1"/>
  <c r="H1067" i="1"/>
  <c r="H1066" i="1" s="1"/>
  <c r="I573" i="1"/>
  <c r="H899" i="1"/>
  <c r="J899" i="1" s="1"/>
  <c r="J735" i="1"/>
  <c r="H279" i="1"/>
  <c r="J279" i="1" s="1"/>
  <c r="J392" i="1"/>
  <c r="J780" i="1"/>
  <c r="H1144" i="1"/>
  <c r="J769" i="1"/>
  <c r="J789" i="1"/>
  <c r="J752" i="1"/>
  <c r="H616" i="1"/>
  <c r="H615" i="1" s="1"/>
  <c r="H868" i="1"/>
  <c r="J868" i="1" s="1"/>
  <c r="I802" i="1"/>
  <c r="I845" i="1"/>
  <c r="I975" i="1"/>
  <c r="K1092" i="1"/>
  <c r="H82" i="1"/>
  <c r="J83" i="1"/>
  <c r="I1202" i="1"/>
  <c r="H595" i="1"/>
  <c r="J595" i="1" s="1"/>
  <c r="J596" i="1"/>
  <c r="J494" i="1"/>
  <c r="H493" i="1"/>
  <c r="J493" i="1" s="1"/>
  <c r="I604" i="1"/>
  <c r="H300" i="1"/>
  <c r="J300" i="1" s="1"/>
  <c r="J301" i="1"/>
  <c r="I1109" i="1"/>
  <c r="H573" i="1"/>
  <c r="J573" i="1" s="1"/>
  <c r="K752" i="1"/>
  <c r="H632" i="1"/>
  <c r="J632" i="1" s="1"/>
  <c r="H726" i="1"/>
  <c r="J726" i="1" s="1"/>
  <c r="J727" i="1"/>
  <c r="I647" i="1"/>
  <c r="I1117" i="1"/>
  <c r="H533" i="1"/>
  <c r="J534" i="1"/>
  <c r="H975" i="1"/>
  <c r="J976" i="1"/>
  <c r="H1133" i="1"/>
  <c r="J1134" i="1"/>
  <c r="H1168" i="1"/>
  <c r="J1168" i="1" s="1"/>
  <c r="J1169" i="1"/>
  <c r="H538" i="1"/>
  <c r="J539" i="1"/>
  <c r="H824" i="1"/>
  <c r="J824" i="1" s="1"/>
  <c r="J825" i="1"/>
  <c r="J1074" i="1"/>
  <c r="I715" i="1"/>
  <c r="I824" i="1"/>
  <c r="I1088" i="1"/>
  <c r="I324" i="1"/>
  <c r="K324" i="1" s="1"/>
  <c r="K325" i="1"/>
  <c r="H95" i="1"/>
  <c r="J96" i="1"/>
  <c r="I600" i="1"/>
  <c r="I710" i="1"/>
  <c r="I1133" i="1"/>
  <c r="I1168" i="1"/>
  <c r="H1202" i="1"/>
  <c r="J1202" i="1" s="1"/>
  <c r="J1203" i="1"/>
  <c r="I412" i="1"/>
  <c r="H839" i="1"/>
  <c r="J840" i="1"/>
  <c r="H1051" i="1"/>
  <c r="J1052" i="1"/>
  <c r="I509" i="1"/>
  <c r="I704" i="1"/>
  <c r="I982" i="1"/>
  <c r="I488" i="1"/>
  <c r="H236" i="1"/>
  <c r="J236" i="1" s="1"/>
  <c r="J237" i="1"/>
  <c r="H306" i="1"/>
  <c r="J306" i="1" s="1"/>
  <c r="J307" i="1"/>
  <c r="I227" i="1"/>
  <c r="H519" i="1"/>
  <c r="J520" i="1"/>
  <c r="J667" i="1"/>
  <c r="J903" i="1"/>
  <c r="H982" i="1"/>
  <c r="J983" i="1"/>
  <c r="H1172" i="1"/>
  <c r="J1172" i="1" s="1"/>
  <c r="J1173" i="1"/>
  <c r="I857" i="1"/>
  <c r="I1192" i="1"/>
  <c r="I463" i="1"/>
  <c r="I7" i="1"/>
  <c r="I207" i="1"/>
  <c r="K207" i="1" s="1"/>
  <c r="H339" i="1"/>
  <c r="J339" i="1" s="1"/>
  <c r="J344" i="1"/>
  <c r="I483" i="1"/>
  <c r="H112" i="1"/>
  <c r="J112" i="1" s="1"/>
  <c r="J117" i="1"/>
  <c r="I559" i="1"/>
  <c r="I1025" i="1"/>
  <c r="H543" i="1"/>
  <c r="J544" i="1"/>
  <c r="J950" i="1"/>
  <c r="J1013" i="1"/>
  <c r="H1179" i="1"/>
  <c r="J1180" i="1"/>
  <c r="I101" i="1"/>
  <c r="H849" i="1"/>
  <c r="J849" i="1" s="1"/>
  <c r="J850" i="1"/>
  <c r="H412" i="1"/>
  <c r="J412" i="1" s="1"/>
  <c r="J417" i="1"/>
  <c r="I642" i="1"/>
  <c r="I849" i="1"/>
  <c r="I266" i="1"/>
  <c r="I609" i="1"/>
  <c r="I655" i="1"/>
  <c r="I1179" i="1"/>
  <c r="I442" i="1"/>
  <c r="H1164" i="1"/>
  <c r="J1165" i="1"/>
  <c r="H222" i="1"/>
  <c r="J222" i="1" s="1"/>
  <c r="J223" i="1"/>
  <c r="I586" i="1"/>
  <c r="K586" i="1" s="1"/>
  <c r="K587" i="1"/>
  <c r="I139" i="1"/>
  <c r="I382" i="1"/>
  <c r="H227" i="1"/>
  <c r="J227" i="1" s="1"/>
  <c r="J228" i="1"/>
  <c r="H1212" i="1"/>
  <c r="J1213" i="1"/>
  <c r="H586" i="1"/>
  <c r="J586" i="1" s="1"/>
  <c r="J587" i="1"/>
  <c r="H808" i="1"/>
  <c r="J809" i="1"/>
  <c r="H1198" i="1"/>
  <c r="J1199" i="1"/>
  <c r="H488" i="1"/>
  <c r="J488" i="1" s="1"/>
  <c r="J489" i="1"/>
  <c r="I427" i="1"/>
  <c r="H463" i="1"/>
  <c r="J463" i="1" s="1"/>
  <c r="J464" i="1"/>
  <c r="I82" i="1"/>
  <c r="I222" i="1"/>
  <c r="H107" i="1"/>
  <c r="J107" i="1" s="1"/>
  <c r="J108" i="1"/>
  <c r="H812" i="1"/>
  <c r="J812" i="1" s="1"/>
  <c r="J813" i="1"/>
  <c r="I876" i="1"/>
  <c r="I514" i="1"/>
  <c r="H1109" i="1"/>
  <c r="J1109" i="1" s="1"/>
  <c r="J1110" i="1"/>
  <c r="H559" i="1"/>
  <c r="J559" i="1" s="1"/>
  <c r="J560" i="1"/>
  <c r="I524" i="1"/>
  <c r="H101" i="1"/>
  <c r="J102" i="1"/>
  <c r="I339" i="1"/>
  <c r="H504" i="1"/>
  <c r="J505" i="1"/>
  <c r="H581" i="1"/>
  <c r="J582" i="1"/>
  <c r="H655" i="1"/>
  <c r="J655" i="1" s="1"/>
  <c r="J656" i="1"/>
  <c r="J687" i="1"/>
  <c r="J795" i="1"/>
  <c r="H863" i="1"/>
  <c r="J863" i="1" s="1"/>
  <c r="J864" i="1"/>
  <c r="I241" i="1"/>
  <c r="I820" i="1"/>
  <c r="I863" i="1"/>
  <c r="I1034" i="1"/>
  <c r="K1077" i="1"/>
  <c r="H704" i="1"/>
  <c r="J705" i="1"/>
  <c r="H1192" i="1"/>
  <c r="J1193" i="1"/>
  <c r="I1172" i="1"/>
  <c r="I468" i="1"/>
  <c r="I615" i="1"/>
  <c r="H311" i="1"/>
  <c r="J312" i="1"/>
  <c r="H710" i="1"/>
  <c r="J711" i="1"/>
  <c r="H820" i="1"/>
  <c r="J821" i="1"/>
  <c r="I812" i="1"/>
  <c r="H876" i="1"/>
  <c r="J876" i="1" s="1"/>
  <c r="J877" i="1"/>
  <c r="I899" i="1"/>
  <c r="H524" i="1"/>
  <c r="J525" i="1"/>
  <c r="H1025" i="1"/>
  <c r="H207" i="1"/>
  <c r="J207" i="1" s="1"/>
  <c r="H918" i="1"/>
  <c r="J918" i="1" s="1"/>
  <c r="I918" i="1"/>
  <c r="I30" i="1"/>
  <c r="K31" i="1"/>
  <c r="H1117" i="1"/>
  <c r="J1118" i="1"/>
  <c r="J1077" i="1"/>
  <c r="H295" i="1"/>
  <c r="J295" i="1" s="1"/>
  <c r="J296" i="1"/>
  <c r="H604" i="1"/>
  <c r="J604" i="1" s="1"/>
  <c r="J605" i="1"/>
  <c r="J1030" i="1"/>
  <c r="H1128" i="1"/>
  <c r="J1128" i="1" s="1"/>
  <c r="J1129" i="1"/>
  <c r="I1212" i="1"/>
  <c r="I538" i="1"/>
  <c r="I306" i="1"/>
  <c r="I533" i="1"/>
  <c r="I581" i="1"/>
  <c r="I300" i="1"/>
  <c r="H625" i="1"/>
  <c r="J626" i="1"/>
  <c r="I236" i="1"/>
  <c r="I493" i="1"/>
  <c r="I625" i="1"/>
  <c r="I839" i="1"/>
  <c r="I107" i="1"/>
  <c r="H7" i="1"/>
  <c r="J8" i="1"/>
  <c r="I391" i="1"/>
  <c r="K391" i="1" s="1"/>
  <c r="I95" i="1"/>
  <c r="H715" i="1"/>
  <c r="J715" i="1" s="1"/>
  <c r="J716" i="1"/>
  <c r="I454" i="1"/>
  <c r="I595" i="1"/>
  <c r="I808" i="1"/>
  <c r="H324" i="1"/>
  <c r="J324" i="1" s="1"/>
  <c r="J325" i="1"/>
  <c r="J428" i="1"/>
  <c r="H427" i="1"/>
  <c r="J427" i="1" s="1"/>
  <c r="H468" i="1"/>
  <c r="J468" i="1" s="1"/>
  <c r="J469" i="1"/>
  <c r="H600" i="1"/>
  <c r="J601" i="1"/>
  <c r="H845" i="1"/>
  <c r="J846" i="1"/>
  <c r="I504" i="1"/>
  <c r="H609" i="1"/>
  <c r="J610" i="1"/>
  <c r="H1088" i="1"/>
  <c r="J1089" i="1"/>
  <c r="I355" i="1"/>
  <c r="K356" i="1"/>
  <c r="I1128" i="1"/>
  <c r="K1128" i="1" s="1"/>
  <c r="K1129" i="1"/>
  <c r="I1198" i="1"/>
  <c r="H139" i="1"/>
  <c r="J139" i="1" s="1"/>
  <c r="J140" i="1"/>
  <c r="H1034" i="1"/>
  <c r="I1067" i="1"/>
  <c r="H31" i="1"/>
  <c r="I144" i="1"/>
  <c r="H273" i="1"/>
  <c r="J274" i="1"/>
  <c r="I13" i="1"/>
  <c r="H514" i="1"/>
  <c r="J515" i="1"/>
  <c r="H591" i="1"/>
  <c r="J592" i="1"/>
  <c r="H802" i="1"/>
  <c r="J803" i="1"/>
  <c r="H13" i="1"/>
  <c r="J14" i="1"/>
  <c r="I964" i="1"/>
  <c r="K964" i="1" s="1"/>
  <c r="K965" i="1"/>
  <c r="I1055" i="1"/>
  <c r="I1083" i="1"/>
  <c r="K1083" i="1" s="1"/>
  <c r="K1084" i="1"/>
  <c r="I273" i="1"/>
  <c r="I519" i="1"/>
  <c r="H987" i="1"/>
  <c r="H1138" i="1"/>
  <c r="J1138" i="1" s="1"/>
  <c r="J1139" i="1"/>
  <c r="H475" i="1"/>
  <c r="J476" i="1"/>
  <c r="J648" i="1"/>
  <c r="I1178" i="1"/>
  <c r="I988" i="1"/>
  <c r="J1183" i="1"/>
  <c r="H647" i="1"/>
  <c r="I1138" i="1"/>
  <c r="I1137" i="1" s="1"/>
  <c r="K769" i="1"/>
  <c r="K735" i="1"/>
  <c r="I726" i="1"/>
  <c r="I714" i="1" s="1"/>
  <c r="H964" i="1"/>
  <c r="J964" i="1" s="1"/>
  <c r="J965" i="1"/>
  <c r="J1027" i="1"/>
  <c r="H1055" i="1"/>
  <c r="J1055" i="1" s="1"/>
  <c r="J1056" i="1"/>
  <c r="H1083" i="1"/>
  <c r="J1083" i="1" s="1"/>
  <c r="J1084" i="1"/>
  <c r="H1124" i="1"/>
  <c r="J1125" i="1"/>
  <c r="H1218" i="1"/>
  <c r="J1219" i="1"/>
  <c r="H509" i="1"/>
  <c r="J510" i="1"/>
  <c r="H969" i="1"/>
  <c r="J970" i="1"/>
  <c r="J1145" i="1"/>
  <c r="J331" i="1"/>
  <c r="H330" i="1"/>
  <c r="K577" i="1"/>
  <c r="I969" i="1"/>
  <c r="I1051" i="1"/>
  <c r="I543" i="1"/>
  <c r="I591" i="1"/>
  <c r="K672" i="1"/>
  <c r="I1124" i="1"/>
  <c r="I1218" i="1"/>
  <c r="H356" i="1"/>
  <c r="J443" i="1"/>
  <c r="H442" i="1"/>
  <c r="I330" i="1"/>
  <c r="H382" i="1"/>
  <c r="J383" i="1"/>
  <c r="I311" i="1"/>
  <c r="H241" i="1"/>
  <c r="J241" i="1" s="1"/>
  <c r="J242" i="1"/>
  <c r="H642" i="1"/>
  <c r="J642" i="1" s="1"/>
  <c r="J643" i="1"/>
  <c r="H857" i="1"/>
  <c r="J858" i="1"/>
  <c r="H960" i="1"/>
  <c r="J961" i="1"/>
  <c r="J455" i="1"/>
  <c r="H454" i="1"/>
  <c r="J454" i="1" s="1"/>
  <c r="I960" i="1"/>
  <c r="I1164" i="1"/>
  <c r="H266" i="1"/>
  <c r="J267" i="1"/>
  <c r="I295" i="1"/>
  <c r="J1206" i="1"/>
  <c r="H483" i="1"/>
  <c r="J483" i="1" s="1"/>
  <c r="J484" i="1"/>
  <c r="F844" i="1"/>
  <c r="F106" i="1"/>
  <c r="F5" i="1" s="1"/>
  <c r="I548" i="1"/>
  <c r="F1087" i="1"/>
  <c r="F838" i="1"/>
  <c r="F271" i="1"/>
  <c r="G144" i="1"/>
  <c r="H548" i="1"/>
  <c r="G1144" i="1"/>
  <c r="G1137" i="1" s="1"/>
  <c r="F862" i="1"/>
  <c r="F861" i="1" s="1"/>
  <c r="F807" i="1"/>
  <c r="F548" i="1"/>
  <c r="F532" i="1"/>
  <c r="F647" i="1"/>
  <c r="G573" i="1"/>
  <c r="F1050" i="1"/>
  <c r="F354" i="1"/>
  <c r="F323" i="1" s="1"/>
  <c r="G354" i="1"/>
  <c r="F709" i="1"/>
  <c r="G548" i="1"/>
  <c r="F503" i="1"/>
  <c r="G819" i="1"/>
  <c r="F580" i="1"/>
  <c r="G807" i="1"/>
  <c r="G837" i="1"/>
  <c r="G30" i="1"/>
  <c r="F542" i="1"/>
  <c r="G844" i="1"/>
  <c r="G503" i="1"/>
  <c r="G714" i="1"/>
  <c r="G278" i="1"/>
  <c r="F819" i="1"/>
  <c r="F615" i="1"/>
  <c r="G641" i="1"/>
  <c r="G624" i="1"/>
  <c r="F524" i="1"/>
  <c r="G381" i="1"/>
  <c r="F590" i="1"/>
  <c r="F508" i="1"/>
  <c r="F898" i="1"/>
  <c r="G13" i="1"/>
  <c r="F801" i="1"/>
  <c r="F714" i="1"/>
  <c r="F537" i="1"/>
  <c r="G898" i="1"/>
  <c r="G559" i="1"/>
  <c r="F624" i="1"/>
  <c r="F599" i="1"/>
  <c r="F608" i="1"/>
  <c r="G590" i="1"/>
  <c r="F856" i="1"/>
  <c r="G513" i="1"/>
  <c r="G518" i="1"/>
  <c r="G524" i="1"/>
  <c r="G531" i="1"/>
  <c r="G542" i="1"/>
  <c r="G580" i="1"/>
  <c r="G599" i="1"/>
  <c r="G616" i="1"/>
  <c r="G703" i="1"/>
  <c r="G709" i="1"/>
  <c r="G801" i="1"/>
  <c r="G876" i="1"/>
  <c r="G1033" i="1"/>
  <c r="F1144" i="1"/>
  <c r="F1137" i="1" s="1"/>
  <c r="G1025" i="1"/>
  <c r="F1117" i="1"/>
  <c r="F1067" i="1"/>
  <c r="J1067" i="1" s="1"/>
  <c r="F1026" i="1"/>
  <c r="J1026" i="1" s="1"/>
  <c r="F1123" i="1"/>
  <c r="F1217" i="1"/>
  <c r="F1033" i="1"/>
  <c r="F1211" i="1"/>
  <c r="G1163" i="1"/>
  <c r="G1050" i="1"/>
  <c r="F1179" i="1"/>
  <c r="F1191" i="1"/>
  <c r="G1066" i="1"/>
  <c r="G1108" i="1"/>
  <c r="F1197" i="1"/>
  <c r="G987" i="1"/>
  <c r="F988" i="1"/>
  <c r="J988" i="1" s="1"/>
  <c r="F981" i="1"/>
  <c r="F1163" i="1"/>
  <c r="G1087" i="1"/>
  <c r="F1132" i="1"/>
  <c r="G959" i="1"/>
  <c r="G973" i="1"/>
  <c r="G981" i="1"/>
  <c r="G1123" i="1"/>
  <c r="G1132" i="1"/>
  <c r="G1178" i="1"/>
  <c r="G1190" i="1"/>
  <c r="J616" i="1" l="1"/>
  <c r="H898" i="1"/>
  <c r="I862" i="1"/>
  <c r="H1137" i="1"/>
  <c r="J1179" i="1"/>
  <c r="K573" i="1"/>
  <c r="I1108" i="1"/>
  <c r="J1144" i="1"/>
  <c r="H1108" i="1"/>
  <c r="H355" i="1"/>
  <c r="J356" i="1"/>
  <c r="I590" i="1"/>
  <c r="J330" i="1"/>
  <c r="H329" i="1"/>
  <c r="H1217" i="1"/>
  <c r="J1218" i="1"/>
  <c r="I987" i="1"/>
  <c r="I898" i="1"/>
  <c r="H709" i="1"/>
  <c r="J709" i="1" s="1"/>
  <c r="J710" i="1"/>
  <c r="H503" i="1"/>
  <c r="J503" i="1" s="1"/>
  <c r="J504" i="1"/>
  <c r="I81" i="1"/>
  <c r="J1198" i="1"/>
  <c r="H1197" i="1"/>
  <c r="I856" i="1"/>
  <c r="H518" i="1"/>
  <c r="J518" i="1" s="1"/>
  <c r="J519" i="1"/>
  <c r="H94" i="1"/>
  <c r="J94" i="1" s="1"/>
  <c r="J95" i="1"/>
  <c r="I641" i="1"/>
  <c r="J1051" i="1"/>
  <c r="H1050" i="1"/>
  <c r="J1050" i="1" s="1"/>
  <c r="H144" i="1"/>
  <c r="H265" i="1"/>
  <c r="J266" i="1"/>
  <c r="H959" i="1"/>
  <c r="J959" i="1" s="1"/>
  <c r="J960" i="1"/>
  <c r="I305" i="1"/>
  <c r="K305" i="1" s="1"/>
  <c r="K311" i="1"/>
  <c r="H641" i="1"/>
  <c r="J647" i="1"/>
  <c r="J591" i="1"/>
  <c r="H590" i="1"/>
  <c r="I278" i="1"/>
  <c r="I1197" i="1"/>
  <c r="H608" i="1"/>
  <c r="J608" i="1" s="1"/>
  <c r="J609" i="1"/>
  <c r="I624" i="1"/>
  <c r="I537" i="1"/>
  <c r="H1132" i="1"/>
  <c r="J1132" i="1" s="1"/>
  <c r="J1133" i="1"/>
  <c r="H1191" i="1"/>
  <c r="J1192" i="1"/>
  <c r="I329" i="1"/>
  <c r="I381" i="1"/>
  <c r="H838" i="1"/>
  <c r="J839" i="1"/>
  <c r="J898" i="1"/>
  <c r="H856" i="1"/>
  <c r="J856" i="1" s="1"/>
  <c r="J857" i="1"/>
  <c r="H30" i="1"/>
  <c r="J30" i="1" s="1"/>
  <c r="J31" i="1"/>
  <c r="I503" i="1"/>
  <c r="H6" i="1"/>
  <c r="J6" i="1" s="1"/>
  <c r="J7" i="1"/>
  <c r="I580" i="1"/>
  <c r="I1211" i="1"/>
  <c r="I819" i="1"/>
  <c r="K819" i="1" s="1"/>
  <c r="K442" i="1"/>
  <c r="I441" i="1"/>
  <c r="K441" i="1" s="1"/>
  <c r="H974" i="1"/>
  <c r="J975" i="1"/>
  <c r="I542" i="1"/>
  <c r="J1164" i="1"/>
  <c r="H1163" i="1"/>
  <c r="J1163" i="1" s="1"/>
  <c r="I1132" i="1"/>
  <c r="J382" i="1"/>
  <c r="H381" i="1"/>
  <c r="H278" i="1"/>
  <c r="H862" i="1"/>
  <c r="J1137" i="1"/>
  <c r="I1050" i="1"/>
  <c r="K1050" i="1" s="1"/>
  <c r="H968" i="1"/>
  <c r="J968" i="1" s="1"/>
  <c r="J969" i="1"/>
  <c r="I1066" i="1"/>
  <c r="I614" i="1"/>
  <c r="H703" i="1"/>
  <c r="J703" i="1" s="1"/>
  <c r="J704" i="1"/>
  <c r="H100" i="1"/>
  <c r="J100" i="1" s="1"/>
  <c r="J101" i="1"/>
  <c r="I265" i="1"/>
  <c r="H542" i="1"/>
  <c r="J542" i="1" s="1"/>
  <c r="J543" i="1"/>
  <c r="H981" i="1"/>
  <c r="J982" i="1"/>
  <c r="I703" i="1"/>
  <c r="I709" i="1"/>
  <c r="I1087" i="1"/>
  <c r="K1087" i="1" s="1"/>
  <c r="I844" i="1"/>
  <c r="K714" i="1"/>
  <c r="H1123" i="1"/>
  <c r="J1123" i="1" s="1"/>
  <c r="J1124" i="1"/>
  <c r="I106" i="1"/>
  <c r="K144" i="1"/>
  <c r="I981" i="1"/>
  <c r="I974" i="1"/>
  <c r="I547" i="1"/>
  <c r="I959" i="1"/>
  <c r="I1123" i="1"/>
  <c r="H614" i="1"/>
  <c r="J615" i="1"/>
  <c r="J475" i="1"/>
  <c r="H474" i="1"/>
  <c r="J474" i="1" s="1"/>
  <c r="I272" i="1"/>
  <c r="H12" i="1"/>
  <c r="J12" i="1" s="1"/>
  <c r="J13" i="1"/>
  <c r="I12" i="1"/>
  <c r="H1033" i="1"/>
  <c r="J1034" i="1"/>
  <c r="I354" i="1"/>
  <c r="K354" i="1" s="1"/>
  <c r="K355" i="1"/>
  <c r="J845" i="1"/>
  <c r="H844" i="1"/>
  <c r="I532" i="1"/>
  <c r="J1117" i="1"/>
  <c r="I513" i="1"/>
  <c r="I474" i="1"/>
  <c r="H537" i="1"/>
  <c r="J537" i="1" s="1"/>
  <c r="J538" i="1"/>
  <c r="H532" i="1"/>
  <c r="J533" i="1"/>
  <c r="H305" i="1"/>
  <c r="J305" i="1" s="1"/>
  <c r="J311" i="1"/>
  <c r="J808" i="1"/>
  <c r="H807" i="1"/>
  <c r="I1163" i="1"/>
  <c r="H513" i="1"/>
  <c r="J513" i="1" s="1"/>
  <c r="J514" i="1"/>
  <c r="H547" i="1"/>
  <c r="J548" i="1"/>
  <c r="J442" i="1"/>
  <c r="H441" i="1"/>
  <c r="J441" i="1" s="1"/>
  <c r="I968" i="1"/>
  <c r="H508" i="1"/>
  <c r="J508" i="1" s="1"/>
  <c r="J509" i="1"/>
  <c r="J820" i="1"/>
  <c r="H819" i="1"/>
  <c r="J819" i="1" s="1"/>
  <c r="H580" i="1"/>
  <c r="J580" i="1" s="1"/>
  <c r="J581" i="1"/>
  <c r="H1211" i="1"/>
  <c r="J1212" i="1"/>
  <c r="I100" i="1"/>
  <c r="I1191" i="1"/>
  <c r="I508" i="1"/>
  <c r="I599" i="1"/>
  <c r="I801" i="1"/>
  <c r="I861" i="1"/>
  <c r="I1217" i="1"/>
  <c r="I1177" i="1"/>
  <c r="I608" i="1"/>
  <c r="I6" i="1"/>
  <c r="I518" i="1"/>
  <c r="H714" i="1"/>
  <c r="H1178" i="1"/>
  <c r="H801" i="1"/>
  <c r="J801" i="1" s="1"/>
  <c r="J802" i="1"/>
  <c r="H272" i="1"/>
  <c r="J272" i="1" s="1"/>
  <c r="J273" i="1"/>
  <c r="J1088" i="1"/>
  <c r="H1087" i="1"/>
  <c r="J600" i="1"/>
  <c r="H599" i="1"/>
  <c r="J599" i="1" s="1"/>
  <c r="I807" i="1"/>
  <c r="I94" i="1"/>
  <c r="I838" i="1"/>
  <c r="J625" i="1"/>
  <c r="H624" i="1"/>
  <c r="K30" i="1"/>
  <c r="H523" i="1"/>
  <c r="J524" i="1"/>
  <c r="I1033" i="1"/>
  <c r="I523" i="1"/>
  <c r="H81" i="1"/>
  <c r="J81" i="1" s="1"/>
  <c r="J82" i="1"/>
  <c r="F641" i="1"/>
  <c r="F837" i="1"/>
  <c r="F547" i="1"/>
  <c r="F531" i="1"/>
  <c r="F523" i="1"/>
  <c r="G271" i="1"/>
  <c r="G106" i="1"/>
  <c r="G12" i="1"/>
  <c r="F585" i="1"/>
  <c r="G806" i="1"/>
  <c r="G585" i="1"/>
  <c r="G623" i="1"/>
  <c r="F843" i="1"/>
  <c r="G380" i="1"/>
  <c r="G708" i="1"/>
  <c r="F623" i="1"/>
  <c r="F640" i="1"/>
  <c r="G862" i="1"/>
  <c r="K862" i="1" s="1"/>
  <c r="G640" i="1"/>
  <c r="F708" i="1"/>
  <c r="G843" i="1"/>
  <c r="F502" i="1"/>
  <c r="F897" i="1"/>
  <c r="F614" i="1"/>
  <c r="G897" i="1"/>
  <c r="F806" i="1"/>
  <c r="G547" i="1"/>
  <c r="G523" i="1"/>
  <c r="G615" i="1"/>
  <c r="G980" i="1"/>
  <c r="F1025" i="1"/>
  <c r="J1025" i="1" s="1"/>
  <c r="F1108" i="1"/>
  <c r="J1108" i="1" s="1"/>
  <c r="F1066" i="1"/>
  <c r="J1066" i="1" s="1"/>
  <c r="G986" i="1"/>
  <c r="F1190" i="1"/>
  <c r="F1178" i="1"/>
  <c r="G1065" i="1"/>
  <c r="F1196" i="1"/>
  <c r="F1210" i="1"/>
  <c r="F980" i="1"/>
  <c r="G1107" i="1"/>
  <c r="F1216" i="1"/>
  <c r="F987" i="1"/>
  <c r="J987" i="1" s="1"/>
  <c r="G1177" i="1"/>
  <c r="I1107" i="1" l="1"/>
  <c r="H897" i="1"/>
  <c r="J547" i="1"/>
  <c r="K106" i="1"/>
  <c r="H861" i="1"/>
  <c r="J861" i="1" s="1"/>
  <c r="J862" i="1"/>
  <c r="H640" i="1"/>
  <c r="J641" i="1"/>
  <c r="H106" i="1"/>
  <c r="J144" i="1"/>
  <c r="H1216" i="1"/>
  <c r="J1216" i="1" s="1"/>
  <c r="J1217" i="1"/>
  <c r="J624" i="1"/>
  <c r="H623" i="1"/>
  <c r="J623" i="1" s="1"/>
  <c r="H271" i="1"/>
  <c r="J271" i="1" s="1"/>
  <c r="J278" i="1"/>
  <c r="I502" i="1"/>
  <c r="H837" i="1"/>
  <c r="J837" i="1" s="1"/>
  <c r="J838" i="1"/>
  <c r="I1196" i="1"/>
  <c r="K1196" i="1" s="1"/>
  <c r="K1197" i="1"/>
  <c r="J329" i="1"/>
  <c r="H708" i="1"/>
  <c r="J708" i="1" s="1"/>
  <c r="J714" i="1"/>
  <c r="I837" i="1"/>
  <c r="H531" i="1"/>
  <c r="J531" i="1" s="1"/>
  <c r="J532" i="1"/>
  <c r="J1033" i="1"/>
  <c r="H986" i="1"/>
  <c r="K547" i="1"/>
  <c r="I264" i="1"/>
  <c r="K1066" i="1"/>
  <c r="I1065" i="1"/>
  <c r="K1065" i="1" s="1"/>
  <c r="H380" i="1"/>
  <c r="J380" i="1" s="1"/>
  <c r="J381" i="1"/>
  <c r="I380" i="1"/>
  <c r="K381" i="1"/>
  <c r="J1087" i="1"/>
  <c r="H1065" i="1"/>
  <c r="I1216" i="1"/>
  <c r="I1210" i="1"/>
  <c r="I271" i="1"/>
  <c r="K271" i="1" s="1"/>
  <c r="H1196" i="1"/>
  <c r="J1196" i="1" s="1"/>
  <c r="J1197" i="1"/>
  <c r="I897" i="1"/>
  <c r="K898" i="1"/>
  <c r="I585" i="1"/>
  <c r="K585" i="1" s="1"/>
  <c r="I1190" i="1"/>
  <c r="J897" i="1"/>
  <c r="H1190" i="1"/>
  <c r="J1190" i="1" s="1"/>
  <c r="J1191" i="1"/>
  <c r="H1107" i="1"/>
  <c r="H1210" i="1"/>
  <c r="J1211" i="1"/>
  <c r="I531" i="1"/>
  <c r="J614" i="1"/>
  <c r="I973" i="1"/>
  <c r="I708" i="1"/>
  <c r="K708" i="1" s="1"/>
  <c r="J590" i="1"/>
  <c r="H585" i="1"/>
  <c r="J585" i="1" s="1"/>
  <c r="I640" i="1"/>
  <c r="K641" i="1"/>
  <c r="H502" i="1"/>
  <c r="J523" i="1"/>
  <c r="K807" i="1"/>
  <c r="I806" i="1"/>
  <c r="K806" i="1" s="1"/>
  <c r="I5" i="1"/>
  <c r="K1107" i="1"/>
  <c r="J807" i="1"/>
  <c r="H806" i="1"/>
  <c r="J806" i="1" s="1"/>
  <c r="H843" i="1"/>
  <c r="J843" i="1" s="1"/>
  <c r="J844" i="1"/>
  <c r="I843" i="1"/>
  <c r="K843" i="1" s="1"/>
  <c r="K844" i="1"/>
  <c r="H973" i="1"/>
  <c r="J973" i="1" s="1"/>
  <c r="J974" i="1"/>
  <c r="K624" i="1"/>
  <c r="I623" i="1"/>
  <c r="H1177" i="1"/>
  <c r="J1178" i="1"/>
  <c r="I980" i="1"/>
  <c r="H980" i="1"/>
  <c r="J980" i="1" s="1"/>
  <c r="J981" i="1"/>
  <c r="H264" i="1"/>
  <c r="J264" i="1" s="1"/>
  <c r="J265" i="1"/>
  <c r="I986" i="1"/>
  <c r="K986" i="1" s="1"/>
  <c r="H354" i="1"/>
  <c r="J354" i="1" s="1"/>
  <c r="J355" i="1"/>
  <c r="G530" i="1"/>
  <c r="F530" i="1"/>
  <c r="F473" i="1" s="1"/>
  <c r="G502" i="1"/>
  <c r="G5" i="1"/>
  <c r="F896" i="1"/>
  <c r="G861" i="1"/>
  <c r="K861" i="1" s="1"/>
  <c r="G896" i="1"/>
  <c r="F613" i="1"/>
  <c r="F639" i="1"/>
  <c r="G323" i="1"/>
  <c r="G614" i="1"/>
  <c r="F1065" i="1"/>
  <c r="F1107" i="1"/>
  <c r="G1176" i="1"/>
  <c r="F1177" i="1"/>
  <c r="F986" i="1"/>
  <c r="F1209" i="1"/>
  <c r="G979" i="1"/>
  <c r="K5" i="1" l="1"/>
  <c r="K640" i="1"/>
  <c r="I639" i="1"/>
  <c r="J1065" i="1"/>
  <c r="H896" i="1"/>
  <c r="J896" i="1" s="1"/>
  <c r="I979" i="1"/>
  <c r="K380" i="1"/>
  <c r="I323" i="1"/>
  <c r="K323" i="1" s="1"/>
  <c r="I530" i="1"/>
  <c r="I896" i="1"/>
  <c r="K896" i="1" s="1"/>
  <c r="K897" i="1"/>
  <c r="H1209" i="1"/>
  <c r="J1210" i="1"/>
  <c r="J986" i="1"/>
  <c r="H323" i="1"/>
  <c r="J323" i="1" s="1"/>
  <c r="H979" i="1"/>
  <c r="J1107" i="1"/>
  <c r="I1209" i="1"/>
  <c r="H5" i="1"/>
  <c r="J5" i="1" s="1"/>
  <c r="J106" i="1"/>
  <c r="H530" i="1"/>
  <c r="J530" i="1" s="1"/>
  <c r="J640" i="1"/>
  <c r="H639" i="1"/>
  <c r="J639" i="1" s="1"/>
  <c r="J1177" i="1"/>
  <c r="H1176" i="1"/>
  <c r="I613" i="1"/>
  <c r="K623" i="1"/>
  <c r="J502" i="1"/>
  <c r="H613" i="1"/>
  <c r="J613" i="1" s="1"/>
  <c r="I1176" i="1"/>
  <c r="K1176" i="1" s="1"/>
  <c r="G639" i="1"/>
  <c r="G473" i="1"/>
  <c r="G613" i="1"/>
  <c r="F979" i="1"/>
  <c r="F1176" i="1"/>
  <c r="J1209" i="1" l="1"/>
  <c r="K639" i="1"/>
  <c r="H473" i="1"/>
  <c r="J473" i="1" s="1"/>
  <c r="K979" i="1"/>
  <c r="K613" i="1"/>
  <c r="J1176" i="1"/>
  <c r="I473" i="1"/>
  <c r="K473" i="1" s="1"/>
  <c r="K530" i="1"/>
  <c r="J979" i="1"/>
  <c r="G1222" i="1"/>
  <c r="F1222" i="1"/>
  <c r="I1222" i="1" l="1"/>
  <c r="K1222" i="1"/>
  <c r="H1222" i="1"/>
  <c r="J1222" i="1" s="1"/>
</calcChain>
</file>

<file path=xl/sharedStrings.xml><?xml version="1.0" encoding="utf-8"?>
<sst xmlns="http://schemas.openxmlformats.org/spreadsheetml/2006/main" count="5516" uniqueCount="703">
  <si>
    <t>Рз</t>
  </si>
  <si>
    <t>ПР</t>
  </si>
  <si>
    <t>ЦСР</t>
  </si>
  <si>
    <t>ВР</t>
  </si>
  <si>
    <t>Наименование направления расходов, раздела, подраздела, целевой статьи, вида расходов функциональной классификации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</si>
  <si>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</si>
  <si>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</si>
  <si>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</si>
  <si>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</si>
  <si>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</si>
  <si>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«Развитие органов местного самоуправления городского округа Тольятти на 2023-2028 годы»</t>
  </si>
  <si>
    <t>22.0.00.00000</t>
  </si>
  <si>
    <t>Руководство и управление в сфере установленных функций органов местного самоуправления</t>
  </si>
  <si>
    <t>22.0.00.11000</t>
  </si>
  <si>
    <t>Глава муниципального образования</t>
  </si>
  <si>
    <t>22.0.00.11010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</si>
  <si>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</si>
  <si>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</si>
  <si>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</si>
  <si>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</si>
  <si>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</si>
  <si>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</si>
  <si>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Непрограммное направление расходов</t>
  </si>
  <si>
    <t>99.0.00.00000</t>
  </si>
  <si>
    <t>99.0.00.11000</t>
  </si>
  <si>
    <t>Председатель представительного органа муниципального образования</t>
  </si>
  <si>
    <t>99.0.00.11020</t>
  </si>
  <si>
    <t>Депутаты представительного органа муниципального образования</t>
  </si>
  <si>
    <t>99.0.00.11030</t>
  </si>
  <si>
    <t>Центральный аппарат</t>
  </si>
  <si>
    <t>99.0.00.11040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</si>
  <si>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</si>
  <si>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</si>
  <si>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</si>
  <si>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</si>
  <si>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</si>
  <si>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</si>
  <si>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</si>
  <si>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</si>
  <si>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</si>
  <si>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</si>
  <si>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</si>
  <si>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</si>
  <si>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</si>
  <si>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</si>
  <si>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22.0.00.11040</t>
  </si>
  <si>
    <t>Социальные выплаты гражданам, кроме публичных нормативных социальных выплат</t>
  </si>
  <si>
    <t>320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</si>
  <si>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</si>
  <si>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22.0.00.74840</t>
  </si>
  <si>
    <t>Организация деятельности в сфере обеспечения жильем отдельных категорий граждан</t>
  </si>
  <si>
    <t>22.0.00.75080</t>
  </si>
  <si>
    <t>Организация деятельности в сфере охраны окружающей среды</t>
  </si>
  <si>
    <t>22.0.00.75120</t>
  </si>
  <si>
    <t>Организация деятельности административных комиссий</t>
  </si>
  <si>
    <t>22.0.00.75160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</si>
  <si>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</si>
  <si>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22.0.00.75180</t>
  </si>
  <si>
    <t>Меры по осуществлению деятельности по опеке и попечительству в отношении совершеннолетних граждан</t>
  </si>
  <si>
    <t>22.0.00.75190</t>
  </si>
  <si>
    <t>Организация деятельности в сфере охраны труда</t>
  </si>
  <si>
    <t>22.0.00.75200</t>
  </si>
  <si>
    <t>Организация отдыха и оздоровление обучавшихся в каникулярное время, в части обеспечения мероприятий, связанных с организацией питания отдыхающих в лагерях детей и направленных на соблюдение ими режима питания, в том числе субсидии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на предоставление питания обучающимся в лагерях с дневным пребыванием детей, организованных муниципальными образовательными учреждениями городского округа Тольятти, осуществляющими организацию отдыха и оздоровления обучающихся в каникулярное время</t>
  </si>
  <si>
    <t>22.0.00.75300</t>
  </si>
  <si>
    <t>Осуществление деятельности и организация мероприятий по обращению с животными без владельцев</t>
  </si>
  <si>
    <t>22.0.00.75370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</si>
  <si>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</si>
  <si>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</si>
  <si>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Председатель, заместитель и аудиторы контрольно-счетной палаты муниципального образования</t>
  </si>
  <si>
    <t>99.0.00.11050</t>
  </si>
  <si>
    <t>Обеспечение проведения выборов и референдумов</t>
  </si>
  <si>
    <t>07</t>
  </si>
  <si>
    <t>Мероприятия в установленной сфере деятельности</t>
  </si>
  <si>
    <t>99.0.00.04000</t>
  </si>
  <si>
    <t>Мероприятия в сфере проведения выборов</t>
  </si>
  <si>
    <t>99.0.00.04590</t>
  </si>
  <si>
    <t>Резервные фонды</t>
  </si>
  <si>
    <t>11</t>
  </si>
  <si>
    <t>99.0.00.07000</t>
  </si>
  <si>
    <t>Резервный фонд администрации городского округа Тольятти</t>
  </si>
  <si>
    <t>99.0.00.07090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</si>
  <si>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</si>
  <si>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</si>
  <si>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</si>
  <si>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</si>
  <si>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</si>
  <si>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09.0.00.00000</t>
  </si>
  <si>
    <t>09.0.00.04000</t>
  </si>
  <si>
    <t>Мероприятия в сфере общегосударственного управления</t>
  </si>
  <si>
    <t>09.0.00.04040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</si>
  <si>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</si>
  <si>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11.0.00.00000</t>
  </si>
  <si>
    <t>Финансовое обеспечение деятельности бюджетных и автономных учреждений</t>
  </si>
  <si>
    <t>11.0.00.02000</t>
  </si>
  <si>
    <t>Учреждения, обеспечивающие предоставление государственных и муниципальных услуг</t>
  </si>
  <si>
    <t>11.0.00.02470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</si>
  <si>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</si>
  <si>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</si>
  <si>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</si>
  <si>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</si>
  <si>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11.0.00.04000</t>
  </si>
  <si>
    <t>Мероприятия в сфере информационно-коммуникационных технологий и связи</t>
  </si>
  <si>
    <t>11.0.00.04460</t>
  </si>
  <si>
    <t>Мероприятия в учреждениях, обеспечивающих предоставление государственных и муниципальных услуг</t>
  </si>
  <si>
    <t>11.0.00.04470</t>
  </si>
  <si>
    <t>11.0.00.75080</t>
  </si>
  <si>
    <t>11.0.00.75120</t>
  </si>
  <si>
    <t>11.0.00.75180</t>
  </si>
  <si>
    <t>11.0.00.75190</t>
  </si>
  <si>
    <t>11.0.00.75200</t>
  </si>
  <si>
    <t>Муниципальная программа «Противодействие коррупции в городском округе Тольятти на 2022-2026 годы»</t>
  </si>
  <si>
    <t>17.0.00.00000</t>
  </si>
  <si>
    <t>17.0.00.04000</t>
  </si>
  <si>
    <t>17.0.00.04040</t>
  </si>
  <si>
    <t>22.0.00.04000</t>
  </si>
  <si>
    <t>22.0.00.04040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</si>
  <si>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</si>
  <si>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22.0.00.04120</t>
  </si>
  <si>
    <t>Финансовое обеспечение деятельности казенных учреждений</t>
  </si>
  <si>
    <t>22.0.00.12000</t>
  </si>
  <si>
    <t>Учреждения, осуществляющие деятельность в сфере общегосударственного управления</t>
  </si>
  <si>
    <t>22.0.00.12040</t>
  </si>
  <si>
    <t>Расходы на выплаты персоналу казенных учреждений</t>
  </si>
  <si>
    <t>110</t>
  </si>
  <si>
    <t>Учреждения, осуществляющие деятельность в сфере обеспечения хозяйственного обслуживания</t>
  </si>
  <si>
    <t>22.0.00.12060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</si>
  <si>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</si>
  <si>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22.0.00.51200</t>
  </si>
  <si>
    <t>Организация деятельности в сфере архивного дела</t>
  </si>
  <si>
    <t>22.0.00.75150</t>
  </si>
  <si>
    <t>Подпрограмма «Развитие муниципальной службы в городском округе Тольятти на 2023-2028 годы»</t>
  </si>
  <si>
    <t>22.1.00.00000</t>
  </si>
  <si>
    <t>22.1.00.04000</t>
  </si>
  <si>
    <t>Мероприятия, направленные на развитие муниципальной службы</t>
  </si>
  <si>
    <t>22.1.00.04050</t>
  </si>
  <si>
    <t>22.1.00.75120</t>
  </si>
  <si>
    <t>22.1.00.75180</t>
  </si>
  <si>
    <t>Муниципальная программа «Развитие потребительского рынка в городском округе Тольятти на 2022-2026 годы»</t>
  </si>
  <si>
    <t>27.0.00.00000</t>
  </si>
  <si>
    <t>27.0.00.04000</t>
  </si>
  <si>
    <t>27.0.00.04040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</si>
  <si>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</si>
  <si>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28.0.00.00000</t>
  </si>
  <si>
    <t>28.0.00.12000</t>
  </si>
  <si>
    <t>Учреждения, обеспечивающие поддержку некоммерческих организаций</t>
  </si>
  <si>
    <t>28.0.00.12380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</si>
  <si>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</si>
  <si>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29.0.00.00000</t>
  </si>
  <si>
    <t>29.0.00.04000</t>
  </si>
  <si>
    <t>29.0.00.04040</t>
  </si>
  <si>
    <t>99.0.00.04040</t>
  </si>
  <si>
    <t>Исполнение судебных актов</t>
  </si>
  <si>
    <t>830</t>
  </si>
  <si>
    <t>Материально-техническое обеспечение деятельности Общественной палаты</t>
  </si>
  <si>
    <t>99.0.00.04060</t>
  </si>
  <si>
    <t>Резерв для осуществления выплат материальной помощи в период приостановления действия трудового договора работникам органов местного самоуправления и работникам муниципальных учреждений городского округа Тольятти, в случае призыва их на военную службу по мобилизации или заключения ими контракта в соответствии с пунктом 7 статьи 38 Федерального закона от 28 марта 1998 года № 53-ФЗ «О воинской обязанности и военной службе» либо контракта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</t>
  </si>
  <si>
    <t>99.0.00.04720</t>
  </si>
  <si>
    <t>Резерв на обеспечение непредвиденных расходов для исполнения поручений, требующих безотлагательных решений, в том числе проведение мероприятий в рамках форума «Россия – спортивная держава»</t>
  </si>
  <si>
    <t>99.0.00.04790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</si>
  <si>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</si>
  <si>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99.0.00.06000</t>
  </si>
  <si>
    <t>Субсидии в виде вклада в имущество ОАО «ДРСУ», не увеличивающего его уставный капитал и не изменяющего номинальную стоимость акций, на погашение кредиторской задолженности, в том числе в целях прекращения производства по делу о банкротстве</t>
  </si>
  <si>
    <t>99.0.00.06580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</si>
  <si>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</si>
  <si>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</si>
  <si>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НАЦИОНАЛЬНАЯ ОБОРОНА</t>
  </si>
  <si>
    <t>Мобилизационная и вневойсковая подготовка</t>
  </si>
  <si>
    <t>Мероприятия на осуществление специальных мер в сфере экономики, введенных Правительством Российской Федерации в соответствии с действующим законодательством, при реализации органами местного самоуправления соответствующих прав</t>
  </si>
  <si>
    <t>99.0.00.04800</t>
  </si>
  <si>
    <t>НАЦИОНАЛЬНАЯ БЕЗОПАСНОСТЬ И ПРАВООХРАНИТЕЛЬНАЯ ДЕЯТЕЛЬНОСТЬ</t>
  </si>
  <si>
    <t>Гражданская оборона</t>
  </si>
  <si>
    <t>09</t>
  </si>
  <si>
    <t>Создание и содержание резерва запасов материально-технических, продовольственных, медицинских и иных средств для обеспечения мероприятий гражданской обороны на территории городского округа Тольятти</t>
  </si>
  <si>
    <t>09.0.00.04810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</si>
  <si>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</si>
  <si>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</si>
  <si>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Создание и содержание резерва запасов материально-технических, продовольственных, медицинских и иных средств для ликвидации чрезвычайных ситуаций на территории городского округа Тольятти</t>
  </si>
  <si>
    <t>09.0.00.04820</t>
  </si>
  <si>
    <t>09.0.00.12000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</si>
  <si>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</si>
  <si>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09.0.00.12140</t>
  </si>
  <si>
    <t>Субсидии некоммерческим организациям</t>
  </si>
  <si>
    <t>28.0.00.10000</t>
  </si>
  <si>
    <t>Субсидии социально ориентированным некоммерческим организациям, не являющимся государственными (муниципальными) учреждениями - общественным объединениям добровольной пожарной охраны,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</si>
  <si>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28.0.00.10020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</si>
  <si>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</si>
  <si>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</si>
  <si>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</si>
  <si>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</si>
  <si>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наркомании населения городского округа Тольятти на 2024-2030 годы»</t>
  </si>
  <si>
    <t>06.0.00.00000</t>
  </si>
  <si>
    <t>06.0.00.04000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</si>
  <si>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</si>
  <si>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06.0.00.04150</t>
  </si>
  <si>
    <t>Муниципальная программа «Профилактика терроризма, экстремизма и иных правонарушений на территории городского округа Тольятти на 2025-2034 годы»</t>
  </si>
  <si>
    <t>16.0.00.00000</t>
  </si>
  <si>
    <t>16.0.00.12000</t>
  </si>
  <si>
    <t>Учреждения, осуществляющие деятельность в сфере национальной безопасности и правоохранительной деятельности</t>
  </si>
  <si>
    <t>16.0.00.12150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</si>
  <si>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</si>
  <si>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16.0.00.S3300</t>
  </si>
  <si>
    <t>НАЦИОНАЛЬНАЯ ЭКОНОМИКА</t>
  </si>
  <si>
    <t>Сельское хозяйство и рыболовство</t>
  </si>
  <si>
    <t>05</t>
  </si>
  <si>
    <t>Муниципальная программа «Охрана окружающей среды на территории городского округа Тольятти на 2022-2026 годы»</t>
  </si>
  <si>
    <t>24.0.00.00000</t>
  </si>
  <si>
    <t>Осуществление деятельности и организация мероприятий
по обращению с животными без владельцев</t>
  </si>
  <si>
    <t>24.0.00.75370</t>
  </si>
  <si>
    <t>Лесное хозяйство</t>
  </si>
  <si>
    <t>09.0.00.02000</t>
  </si>
  <si>
    <t>Учреждения, осуществляющие деятельность в области лесного хозяйства</t>
  </si>
  <si>
    <t>09.0.00.02390</t>
  </si>
  <si>
    <t>Субсидии бюджетным учреждениям</t>
  </si>
  <si>
    <t>610</t>
  </si>
  <si>
    <t>09.0.00.12390</t>
  </si>
  <si>
    <t>Муниципальная программа «Охрана, защита и воспроизводство лесов, расположенных в границах городского округа Тольятти, на 2024-2030 годы»</t>
  </si>
  <si>
    <t>23.0.00.00000</t>
  </si>
  <si>
    <t>23.0.00.02000</t>
  </si>
  <si>
    <t>23.0.00.02390</t>
  </si>
  <si>
    <t>23.0.00.12000</t>
  </si>
  <si>
    <t>23.0.00.12390</t>
  </si>
  <si>
    <t>Транспорт</t>
  </si>
  <si>
    <t>08</t>
  </si>
  <si>
    <t>Муниципальная программа «Развитие транспортной системы и дорожного хозяйства городского округа Тольятти на 2021-2025 гг.»</t>
  </si>
  <si>
    <t>15.0.00.00000</t>
  </si>
  <si>
    <t>Подпрограмма «Развитие городского пассажирского транспорта в городском округе Тольятти на период 2021-2025 гг.»</t>
  </si>
  <si>
    <t>15.5.00.00000</t>
  </si>
  <si>
    <t>15.5.00.04000</t>
  </si>
  <si>
    <t>Мероприятия в сфере транспорта</t>
  </si>
  <si>
    <t>15.5.00.04090</t>
  </si>
  <si>
    <t>15.5.00.06000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</si>
  <si>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</si>
  <si>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15.5.00.06530</t>
  </si>
  <si>
    <t>Субсидии на возмещение затрат (части затрат) на предоставление услуги по перевозке маломобильных граждан специализированными автомобилями в городском округе Тольятти</t>
  </si>
  <si>
    <t>15.5.00.06570</t>
  </si>
  <si>
    <t>Организация регулярных перевозок автомобильным и городским наземным электрическим транспортом по муниципальным маршрутам регулярных перевозок по регулируемым тарифам</t>
  </si>
  <si>
    <t>15.5.00.72980</t>
  </si>
  <si>
    <t>Осуществление деятельности по заключению с перевозчиками контрактов на выполнение работ, связанных с осуществлением регулярных перевозок по регулируемым тарифам на садово-дачные массивы</t>
  </si>
  <si>
    <t>15.5.00.75480</t>
  </si>
  <si>
    <t>Мероприятия по приобретению специализированной техники</t>
  </si>
  <si>
    <t>15.5.00.76810</t>
  </si>
  <si>
    <t>Субсидии в целях оплаты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</t>
  </si>
  <si>
    <t>15.5.00.S4810</t>
  </si>
  <si>
    <t>Дорожное хозяйство (дорожные фонды)</t>
  </si>
  <si>
    <t>Подпрограмма «Содержание улично-дорожной сети городского округа Тольятти на 2021-2025 гг.»</t>
  </si>
  <si>
    <t>15.1.00.00000</t>
  </si>
  <si>
    <t>15.1.00.04000</t>
  </si>
  <si>
    <t>Мероприятия в сфере дорожного хозяйства</t>
  </si>
  <si>
    <t>15.1.00.04180</t>
  </si>
  <si>
    <t>Подпрограмма «Модернизация и развитие автомобильных дорог общего пользования местного значения городского округа Тольятти на 2021-2025 гг.»</t>
  </si>
  <si>
    <t>15.2.00.00000</t>
  </si>
  <si>
    <t>15.2.00.04000</t>
  </si>
  <si>
    <t>Бюджетные инвестиции</t>
  </si>
  <si>
    <t>15.2.00.04100</t>
  </si>
  <si>
    <t>Капитальные вложения в объекты государственной (муниципальной) собственности</t>
  </si>
  <si>
    <t>400</t>
  </si>
  <si>
    <t>410</t>
  </si>
  <si>
    <t>15.2.00.04180</t>
  </si>
  <si>
    <t>Мероприятия по осуществлению дорожной деятельности в отношении автомобильных дорог местного значения за счет средств дорожного фонда субъекта РФ</t>
  </si>
  <si>
    <t>15.2.00.SД060</t>
  </si>
  <si>
    <t>Мероприятия по развитию и приведению в нормативное состояние автомобильных дорог местного значения в рамках национального проекта «Инфраструктура для жизни» федерального проекта «Региональная и местная дорожная сеть»</t>
  </si>
  <si>
    <t>15.2.И8.5447Z</t>
  </si>
  <si>
    <t>Подпрограмма «Повышение безопасности дорожного движения на период 2021-2025 гг.»</t>
  </si>
  <si>
    <t>15.4.00.00000</t>
  </si>
  <si>
    <t>15.4.00.04000</t>
  </si>
  <si>
    <t>15.4.00.04180</t>
  </si>
  <si>
    <t>15.4.00.12000</t>
  </si>
  <si>
    <t>Учреждения, осуществляющие деятельность в сфере дорожного хозяйства</t>
  </si>
  <si>
    <t>15.4.00.12180</t>
  </si>
  <si>
    <t>99.0.00.04100</t>
  </si>
  <si>
    <t>Субсидии в виде вклада в имущество ОАО «ДРСУ», не увеличивающего его уставный капитал и не изменяющего номинальную стоимость акций, на приобретение дорожной техники</t>
  </si>
  <si>
    <t>99.0.00.06590</t>
  </si>
  <si>
    <t>99.0.00.12000</t>
  </si>
  <si>
    <t>99.0.00.12180</t>
  </si>
  <si>
    <t>Другие вопросы в области национальной экономики</t>
  </si>
  <si>
    <t>12</t>
  </si>
  <si>
    <t>Муниципальная программа «Развитие инфраструктуры градостроительной деятельности городского округа Тольятти на 2023-2028 годы»</t>
  </si>
  <si>
    <t>10.0.00.00000</t>
  </si>
  <si>
    <t>10.0.00.02000</t>
  </si>
  <si>
    <t>Учреждения, осуществляющие деятельность в сфере градостроительной деятельности</t>
  </si>
  <si>
    <t>10.0.00.02320</t>
  </si>
  <si>
    <t>10.0.00.04000</t>
  </si>
  <si>
    <t>Мероприятия в области застройки территорий</t>
  </si>
  <si>
    <t>10.0.00.04310</t>
  </si>
  <si>
    <t>Образование земельных участков для предоставления отдельным категориям граждан</t>
  </si>
  <si>
    <t>10.0.00.S1230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</si>
  <si>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</si>
  <si>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12.0.00.00000</t>
  </si>
  <si>
    <t>12.0.00.02000</t>
  </si>
  <si>
    <t>Учреждения, осуществляющие деятельность в сфере национальной экономики</t>
  </si>
  <si>
    <t>12.0.00.02070</t>
  </si>
  <si>
    <t>12.0.00.10000</t>
  </si>
  <si>
    <t>Субсидии некоммерческой организации, не являющейся государственным (муниципальным) учреждением - Муниципальному фонду поддержки и развития субъектов малого и среднего предпринимательства микрокредитная компания городского округа Тольятти, для выдачи займов субъектам малого и среднего предпринимательства и физическим лицам, применяющим специальный налоговый режим «Налог на профессиональный доход»</t>
  </si>
  <si>
    <t>12.0.00.10070</t>
  </si>
  <si>
    <t>Муниципальная программа «Создание условий для развития туризма на территории городского округа Тольятти на 2021-2030 годы»</t>
  </si>
  <si>
    <t>26.0.00.00000</t>
  </si>
  <si>
    <t>26.0.00.04000</t>
  </si>
  <si>
    <t>Мероприятия в сфере национальной экономики</t>
  </si>
  <si>
    <t>26.0.00.04070</t>
  </si>
  <si>
    <t>Мероприятия в сфере градостроительства</t>
  </si>
  <si>
    <t>99.0.00.04610</t>
  </si>
  <si>
    <t>ЖИЛИЩНО-КОММУНАЛЬНОЕ ХОЗЯЙСТВО</t>
  </si>
  <si>
    <t>Жилищное хозяйство</t>
  </si>
  <si>
    <t>Муниципальная программа «Капитальный ремонт многоквартирных домов городского округа Тольятти на 2024-2028 годы»</t>
  </si>
  <si>
    <t>14.0.00.00000</t>
  </si>
  <si>
    <t>14.0.00.04000</t>
  </si>
  <si>
    <t>Мероприятия по капитальному ремонту общего имущества многоквартирных домов</t>
  </si>
  <si>
    <t>14.0.00.04030</t>
  </si>
  <si>
    <t>Мероприятия в области жилищного хозяйства</t>
  </si>
  <si>
    <t>14.0.00.04130</t>
  </si>
  <si>
    <t>22.0.00.04130</t>
  </si>
  <si>
    <t>29.0.00.04130</t>
  </si>
  <si>
    <t>99.0.00.04130</t>
  </si>
  <si>
    <t>Коммунальное хозяйство</t>
  </si>
  <si>
    <t>Мероприятия в области коммунального хозяйства</t>
  </si>
  <si>
    <t>14.0.00.04410</t>
  </si>
  <si>
    <t>22.0.00.04410</t>
  </si>
  <si>
    <t>29.0.00.04410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</si>
  <si>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</si>
  <si>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32.0.00.00000</t>
  </si>
  <si>
    <t>32.0.00.04000</t>
  </si>
  <si>
    <t>32.0.00.04410</t>
  </si>
  <si>
    <t>99.0.00.04410</t>
  </si>
  <si>
    <t>Благоустройство</t>
  </si>
  <si>
    <t>Мероприятия в области благоустройства</t>
  </si>
  <si>
    <t>15.1.00.04420</t>
  </si>
  <si>
    <t>24.0.00.04000</t>
  </si>
  <si>
    <t>24.0.00.04420</t>
  </si>
  <si>
    <t>32.0.00.04420</t>
  </si>
  <si>
    <t>Муниципальная программа «Благоустройство территории городского округа Тольятти на 2025-2030 годы»</t>
  </si>
  <si>
    <t>33.0.00.00000</t>
  </si>
  <si>
    <t>33.0.00.04000</t>
  </si>
  <si>
    <t>33.0.00.04420</t>
  </si>
  <si>
    <t>Реализация инициативных проектов в рамках мероприятий по благоустройству</t>
  </si>
  <si>
    <t>33.0.00.04490</t>
  </si>
  <si>
    <t>33.0.00.12000</t>
  </si>
  <si>
    <t>Учреждения, осуществляющие деятельность в области благоустройства</t>
  </si>
  <si>
    <t>33.0.00.12420</t>
  </si>
  <si>
    <t>Строительство (реконструкция) объектов капитального строительства в целях обеспечения условий для повышения уровня благоустройства муниципальных образований</t>
  </si>
  <si>
    <t>33.0.00.S0400</t>
  </si>
  <si>
    <t>Мероприятия по поддержке общественных проектов в рамках реализации государственной программы Самарской области «Народный бюджет Самарской области»</t>
  </si>
  <si>
    <t>33.0.00.S6150</t>
  </si>
  <si>
    <t>Муниципальная программа «Формирование современной городской среды на 2018-2030 годы»</t>
  </si>
  <si>
    <t>34.0.00.00000</t>
  </si>
  <si>
    <t>Реализация программ формирования современной городской среды (благоустройство дворовых территорий)</t>
  </si>
  <si>
    <t>34.0.И4.55551</t>
  </si>
  <si>
    <t>Реализация программ формирования современной городской среды (благоустройство общественных территорий)</t>
  </si>
  <si>
    <t>34.0.И4.55552</t>
  </si>
  <si>
    <t>99.0.00.04420</t>
  </si>
  <si>
    <t>Другие вопросы в области жилищно-коммунального хозяйства</t>
  </si>
  <si>
    <t>Субсидия АО «ПОКХ г.о. Тольятти» в виде вклада в имущество, не увеличивающего его уставный капитал и не изменяющего номинальную стоимость акций, на проектирование, строительство, реконструкцию и модернизацию систем водоснабжения, систем водоотведения и канализации муниципальной собственности.</t>
  </si>
  <si>
    <t>10.0.00.73330</t>
  </si>
  <si>
    <t>32.0.00.02000</t>
  </si>
  <si>
    <t>Учреждения, осуществляющие деятельность по другим вопросам в области жилищно-коммунального хозяйства</t>
  </si>
  <si>
    <t>32.0.00.02430</t>
  </si>
  <si>
    <t>Мероприятия в учреждениях, осуществляющих деятельность по другим вопросам в области жилищно-коммунального хозяйства</t>
  </si>
  <si>
    <t>32.0.00.04430</t>
  </si>
  <si>
    <t>33.0.00.02000</t>
  </si>
  <si>
    <t>33.0.00.02430</t>
  </si>
  <si>
    <t>33.0.00.04430</t>
  </si>
  <si>
    <t>99.0.00.04430</t>
  </si>
  <si>
    <t>ОХРАНА ОКРУЖАЮЩЕЙ СРЕДЫ</t>
  </si>
  <si>
    <t>Сбор, удаление отходов и очистка сточных вод</t>
  </si>
  <si>
    <t>24.0.00.04100</t>
  </si>
  <si>
    <t>Мероприятия по сбору, удалению отходов и очистке сточных вод</t>
  </si>
  <si>
    <t>24.0.00.04440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</si>
  <si>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</si>
  <si>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</si>
  <si>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24.0.00.04450</t>
  </si>
  <si>
    <t>Мероприятия по ликвидации несанкционированных мест размещения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</t>
  </si>
  <si>
    <t>24.0.00.S6430</t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</si>
  <si>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</t>
  </si>
  <si>
    <t>33.0.00.S4540</t>
  </si>
  <si>
    <t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</t>
  </si>
  <si>
    <t>33.0.00.S6370</t>
  </si>
  <si>
    <t>ОБРАЗОВАНИЕ</t>
  </si>
  <si>
    <t>Дошкольное образование</t>
  </si>
  <si>
    <t>Муниципальная программа «Развитие системы образования городского округа Тольятти на 2021-2027 годы»</t>
  </si>
  <si>
    <t>07.0.00.00000</t>
  </si>
  <si>
    <t>07.0.00.02000</t>
  </si>
  <si>
    <t>Дошкольные образовательные организации</t>
  </si>
  <si>
    <t>07.0.00.02260</t>
  </si>
  <si>
    <t>07.0.00.04000</t>
  </si>
  <si>
    <t>07.0.00.04100</t>
  </si>
  <si>
    <t>Мероприятия в сфере дошкольного образования</t>
  </si>
  <si>
    <t>07.0.00.04260</t>
  </si>
  <si>
    <t>07.0.00.10000</t>
  </si>
  <si>
    <t>Субсидии социально ориентированной некоммерческой организации, не являющейся государственным (муниципальным) учреждением - автономной некоммерческой организации дошкольного образования «Планета детства «Лада», на осуществление уставной деятельности в сфере дошкольного образования на территории городского округа Тольятти</t>
  </si>
  <si>
    <t>07.0.00.10260</t>
  </si>
  <si>
    <t>Осуществление ежемесячных денежных выплат в размере 5 000 (пяти тысяч) рублей на ставку заработной платы педагогам-психологам муниципальных дошкольных образовательных организаций и муниципальных общеобразовательных организаций, реализующих основные общеобразовательные программы дошкольного образования, начального общего, основного общего, среднего общего образования и общеобразовательные программы дополнительного образования детей, финансирование оплаты труда которых осуществляется за счет средств областного бюджета</t>
  </si>
  <si>
    <t>07.0.00.70280</t>
  </si>
  <si>
    <t>Осуществление ежемесячных денежных выплат в размере 7 500 (семи тысяч пятисот) рублей на ставку заработной платы педагогическим работникам муниципальных образовательных организаций, реализующих общеобразовательные программы дошкольного образования</t>
  </si>
  <si>
    <t>07.0.00.71260</t>
  </si>
  <si>
    <t>Субсидии образовательным организациям, реализующим основную общеобразовательную программу дошкольного образования, учредителем которых является администрация городского округа Тольятти, на осуществление присмотра и ухода за детьми в части взимания родительской платы за ребенка, один из родителей (законных представителей) которого относится к категории лиц, принимающих участие в специальной военной операции, либо супруг (супруга) родителя (законного представителя) которого относится к категории лиц, принимающих участие в специальной военной операции, и не является родителем (законным представителем) ребенка</t>
  </si>
  <si>
    <t>07.0.00.74970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</si>
  <si>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</si>
  <si>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07.0.00.75020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</si>
  <si>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организаций и их инфраструктуры на территории Самарской области»</t>
  </si>
  <si>
    <t>07.0.00.S0290</t>
  </si>
  <si>
    <t>Мероприятия по проведению капитального ремонта пищеблоков образовательных учреждений</t>
  </si>
  <si>
    <t>07.0.00.S0310</t>
  </si>
  <si>
    <t>Мероприятия по оснащению оборудованием пищеблоков образовательных учреждений</t>
  </si>
  <si>
    <t>07.0.00.S0320</t>
  </si>
  <si>
    <t>Реализация мероприятий по замене систем противопожарной безопасности со сроком службы 10 и более лет</t>
  </si>
  <si>
    <t>07.0.00.S1190</t>
  </si>
  <si>
    <t>Строительство объектов дошкольного образования</t>
  </si>
  <si>
    <t>07.0.00.S3390</t>
  </si>
  <si>
    <t>Мероприятия на реализацию государственной программы Самарской области «Доступная среда в Самарской области»</t>
  </si>
  <si>
    <t>07.0.00.S4940</t>
  </si>
  <si>
    <t>Адресное строительство детских садов в отдельных населенных пунктах с объективно выявленной потребностью инфраструктуры (зданий)</t>
  </si>
  <si>
    <t>07.0.Я1.50540</t>
  </si>
  <si>
    <t>Адресное строительство детских садов в отдельных населенных пунктах с объективно выявленной потребностью инфраструктуры (зданий) (расходы сверх софинансирования)</t>
  </si>
  <si>
    <t>07.0.Я1.5054Z</t>
  </si>
  <si>
    <t>99.0.00.04260</t>
  </si>
  <si>
    <t>Общее образование</t>
  </si>
  <si>
    <t>Мероприятия в общеобразовательных организациях</t>
  </si>
  <si>
    <t>06.0.00.04270</t>
  </si>
  <si>
    <t>Общеобразовательные организации</t>
  </si>
  <si>
    <t>07.0.00.02270</t>
  </si>
  <si>
    <t>07.0.00.04270</t>
  </si>
  <si>
    <t>Субсидии муниципальным образовательным учреждениям, а также юридическим лицам (за исключением субсидий муниципальным учреждениям), индивидуальным предпринимателям, физическим лицам</t>
  </si>
  <si>
    <t>07.0.00.06000</t>
  </si>
  <si>
    <t>Субсидии муниципальным образовательным учреждениям, а также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на предоставление бесплатного, льготного питания отдельным категориям обучающихся, бесплатного питания отдельным категориям обучающихся с ограниченными возможностями здоровья в муниципальных общеобразовательных учреждениях городского округа Тольятти</t>
  </si>
  <si>
    <t>07.0.00.06270</t>
  </si>
  <si>
    <t>Субсидии муниципальным образовательным учреждениям, а также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на предоставление двухразового бесплатного горячего питания отдельным категориям обучающихся 5 - 11 классов, получающих основное общее, среднее общее образование в муниципальных общеобразовательных учреждениях городского округа Тольятти, один из родителей (законных представителей), супруг (супруга) родителя (законного представителя) которого не является родителем (законным представителем) ребенка и относятся к категории лиц, принимающих участие в специальной военной операции</t>
  </si>
  <si>
    <t>07.0.00.74980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</si>
  <si>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</si>
  <si>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07.0.00.75030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</si>
  <si>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</si>
  <si>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07.0.00.75050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</si>
  <si>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</si>
  <si>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07.0.00.75060</t>
  </si>
  <si>
    <t>Оплата дополнительных ставок тьюторов в целях обеспечения условий реализации адаптированной основной общеобразовательной программы начального общего образования и основного общего образования для обучающихся с расстройствами аутистического спектра</t>
  </si>
  <si>
    <t>07.0.00.75640</t>
  </si>
  <si>
    <t>Субсидии муниципальным образовательным учреждениям, а также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на предоставление второго приема бесплатного горячего питания для обучающихся 1 - 4 классов, получающих начальное общее образование в муниципальных общеобразовательных учреждениях городского округа Тольятти, один из родителей (законных представителей), супруг (супруга) родителя (законного представителя) которого не является родителем (законным представителем) ребенка и относятся к категории лиц, принимающих участие в специальной военной операции</t>
  </si>
  <si>
    <t>07.0.00.75700</t>
  </si>
  <si>
    <t>Субсидии муниципальным образовательным учреждениям, а также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на предоставление одноразового горячего питания детям из многодетных семей, обучающимся в 5 - 11 классах, получающим основное общее образование и среднее общее образование в муниципальных общеобразовательных учреждениях городского округа Тольятти</t>
  </si>
  <si>
    <t>07.0.00.75810</t>
  </si>
  <si>
    <t>Выплата педагогическим работникам муниципальных общеобразовательных организаций,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государственной итоговой аттестации</t>
  </si>
  <si>
    <t>07.0.00.76220</t>
  </si>
  <si>
    <t>Осуществление ежемесячной денежной выплаты в размере 10 000 (десяти тысяч) рублей молодым, в возрасте не старше 35 лет, педагогическим работникам муниципальных дошкольных образовательных и общеобразовательных учреждений</t>
  </si>
  <si>
    <t>07.0.00.77950</t>
  </si>
  <si>
    <t>Субсидии муниципальным образовательным учреждениям, а также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на предоставление бесплатного горячего питания обучающимся 1 - 4 классов, получающим начальное общее образование в муниципальных общеобразовательных учреждениях городского округа Тольятти</t>
  </si>
  <si>
    <t>07.0.00.L3040</t>
  </si>
  <si>
    <t>07.0.00.S4950</t>
  </si>
  <si>
    <t>Реализация мероприятий по модернизации школьных систем образования</t>
  </si>
  <si>
    <t>07.0.Ю4.57500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</si>
  <si>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</si>
  <si>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07.0.Ю6.50500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</si>
  <si>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</si>
  <si>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07.0.Ю6.51790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</si>
  <si>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</si>
  <si>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07.0.Ю6.53030</t>
  </si>
  <si>
    <t>99.0.00.04270</t>
  </si>
  <si>
    <t>Дополнительное образование детей</t>
  </si>
  <si>
    <t>Муниципальная программа «Культура Тольятти на 2024 - 2028 годы»</t>
  </si>
  <si>
    <t>01.0.00.00000</t>
  </si>
  <si>
    <t>01.0.00.02000</t>
  </si>
  <si>
    <t>Организации дополнительного образования</t>
  </si>
  <si>
    <t>01.0.00.02280</t>
  </si>
  <si>
    <t>01.0.00.04000</t>
  </si>
  <si>
    <t>Мероприятия в сфере дополнительного образования</t>
  </si>
  <si>
    <t>01.0.00.04280</t>
  </si>
  <si>
    <t>Государственная поддержка отрасли культуры (модернизация (капитальный ремонт) муниципальных детских школ искусств по видам искусств)</t>
  </si>
  <si>
    <t>01.0.Я5.55193</t>
  </si>
  <si>
    <t>07.0.00.02280</t>
  </si>
  <si>
    <t>07.0.00.04280</t>
  </si>
  <si>
    <t>Осуществление ежемесячных денежных выплат в размере 5 700 (пяти тысяч семисот)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</si>
  <si>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07.0.00.71270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</si>
  <si>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</si>
  <si>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07.0.00.75270</t>
  </si>
  <si>
    <t>Мероприятия на реализацию государственной программы Самарской области «Развитие социальной защиты населения в Самарской области»</t>
  </si>
  <si>
    <t>07.0.00.S4680</t>
  </si>
  <si>
    <t>Профессиональная подготовка, переподготовка и повышение квалификации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</si>
  <si>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</si>
  <si>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09.0.00.02160</t>
  </si>
  <si>
    <t>Молодежная политика</t>
  </si>
  <si>
    <t>Муниципальная программа «Молодежь Тольятти на 2021-2030 гг.»</t>
  </si>
  <si>
    <t>03.0.00.00000</t>
  </si>
  <si>
    <t>03.0.00.02000</t>
  </si>
  <si>
    <t>Организации, осуществляющие обеспечение деятельности в области молодежной политики</t>
  </si>
  <si>
    <t>03.0.00.02350</t>
  </si>
  <si>
    <t>03.0.00.04000</t>
  </si>
  <si>
    <t>Мероприятия в области молодежной политики</t>
  </si>
  <si>
    <t>03.0.00.04350</t>
  </si>
  <si>
    <t>Организация и проведение мероприятий с несовершеннолетними в период каникул и свободное от учебы время</t>
  </si>
  <si>
    <t>03.0.00.S3010</t>
  </si>
  <si>
    <t>06.0.00.04350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</si>
  <si>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</si>
  <si>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</si>
  <si>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07.0.00.02300</t>
  </si>
  <si>
    <t>Мероприятия в организациях, осуществляющих обеспечение образовательной деятельности</t>
  </si>
  <si>
    <t>07.0.00.04300</t>
  </si>
  <si>
    <t>07.0.00.12000</t>
  </si>
  <si>
    <t>07.0.00.12300</t>
  </si>
  <si>
    <t>07.0.00.75300</t>
  </si>
  <si>
    <t>Осуществление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оздоровления, в том числе формируемых за счет субсидий из федерального бюджета</t>
  </si>
  <si>
    <t>07.0.00.L4940</t>
  </si>
  <si>
    <t>Обеспечение транспортной доступности строящихся (построенных) объектов образования</t>
  </si>
  <si>
    <t>07.0.00.S5820</t>
  </si>
  <si>
    <t>КУЛЬТУРА, КИНЕМАТОГРАФИЯ</t>
  </si>
  <si>
    <t>Культура</t>
  </si>
  <si>
    <t>Парковые комплексы</t>
  </si>
  <si>
    <t>01.0.00.02200</t>
  </si>
  <si>
    <t>Дворцы, дома и другие учреждения культуры</t>
  </si>
  <si>
    <t>01.0.00.02210</t>
  </si>
  <si>
    <t>Музеи</t>
  </si>
  <si>
    <t>01.0.00.02220</t>
  </si>
  <si>
    <t>Библиотеки</t>
  </si>
  <si>
    <t>01.0.00.02230</t>
  </si>
  <si>
    <t>Театры, концертные и другие организации исполнительских искусств</t>
  </si>
  <si>
    <t>01.0.00.02240</t>
  </si>
  <si>
    <t>01.0.00.04100</t>
  </si>
  <si>
    <t>01.0.00.04200</t>
  </si>
  <si>
    <t>01.0.00.04210</t>
  </si>
  <si>
    <t>01.0.00.04220</t>
  </si>
  <si>
    <t>01.0.00.04230</t>
  </si>
  <si>
    <t>01.0.00.04240</t>
  </si>
  <si>
    <t>Поддержка творческой деятельности и техническое оснащение детских и кукольных театров</t>
  </si>
  <si>
    <t>01.0.00.L5170</t>
  </si>
  <si>
    <t>Предоставление государственной поддержки муниципальным театрам Самарской области на создание новых постановок</t>
  </si>
  <si>
    <t>01.0.00.S3450</t>
  </si>
  <si>
    <t>01.0.00.S6150</t>
  </si>
  <si>
    <t>Создание модельных муниципальных библиотек</t>
  </si>
  <si>
    <t>01.0.Я5.54540</t>
  </si>
  <si>
    <t>Модернизация муниципальных театров</t>
  </si>
  <si>
    <t>01.0.Я5.55800</t>
  </si>
  <si>
    <t>Техническое оснащение муниципальных музеев</t>
  </si>
  <si>
    <t>01.0.Я5.55900</t>
  </si>
  <si>
    <t>06.0.00.04230</t>
  </si>
  <si>
    <t>Достижение показателей государственной программы Российской Федерации «Развитие туризма»(Поддержка и продвижение событийных мероприятий, направленных на развитие туризма в субъектах Российской Федерации)</t>
  </si>
  <si>
    <t>26.0.П1.76900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</si>
  <si>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</si>
  <si>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</si>
  <si>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01.0.00.04510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</si>
  <si>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</si>
  <si>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</si>
  <si>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</si>
  <si>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22.0.00.08000</t>
  </si>
  <si>
    <t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</t>
  </si>
  <si>
    <t>22.0.00.08010</t>
  </si>
  <si>
    <t>Социальное обеспечение населения</t>
  </si>
  <si>
    <t>Муниципальная программа «Тольятти семейный: от традиций к будущему на 2025 - 2030 годы»</t>
  </si>
  <si>
    <t>05.0.00.00000</t>
  </si>
  <si>
    <t>Выплаты отдельным категориям граждан</t>
  </si>
  <si>
    <t>05.0.00.09000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</si>
  <si>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</t>
  </si>
  <si>
    <t>05.0.00.09010</t>
  </si>
  <si>
    <t>Публичные нормативные социальные выплаты гражданам</t>
  </si>
  <si>
    <t>310</t>
  </si>
  <si>
    <t>Обеспечение бесплатным двухразовым питанием обучающихся с ограниченными возможностями здоровья, осваивающих образовательные программы начального общего, основного общего или среднего общего образования в муниципальных общеобразовательных учреждениях городского округа Тольятти, обучение которых организовано на дому, в том числе возможность замены бесплатного двухразового питания денежной компенсацией</t>
  </si>
  <si>
    <t>05.0.00.09040</t>
  </si>
  <si>
    <t>Предоставление дополнительных мер социальной поддержки гражданам Российской Федерации, которым присвоено звание «Почетный гражданин городского округа Тольятти к 80-й годовщине Победы в Великой Отечественной войне 1941-1945 годов», в виде единовременного денежного вознаграждения</t>
  </si>
  <si>
    <t>05.0.00.09050</t>
  </si>
  <si>
    <t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</t>
  </si>
  <si>
    <t>05.0.00.09060</t>
  </si>
  <si>
    <t>Предоставление ежемесячной денежной выплаты Почетным гражданам городского округа Тольятти</t>
  </si>
  <si>
    <t>05.0.00.09110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</si>
  <si>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</si>
  <si>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>05.0.00.09120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</si>
  <si>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</si>
  <si>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05.0.00.09140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</si>
  <si>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</si>
  <si>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05.0.00.09150</t>
  </si>
  <si>
    <t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</t>
  </si>
  <si>
    <t>05.0.00.09170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</si>
  <si>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</si>
  <si>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05.0.00.09230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</si>
  <si>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</si>
  <si>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05.0.00.09240</t>
  </si>
  <si>
    <t>Предоставление ежемесячной денежной выплаты к пенсии отдельным категориям граждан</t>
  </si>
  <si>
    <t>05.0.00.09330</t>
  </si>
  <si>
    <t>07.0.00.09000</t>
  </si>
  <si>
    <t>Предоставление дополнительных мер социальной поддержки в виде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педагогическим работникам муниципальных общеобразовательных учреждений городского округа Тольятти</t>
  </si>
  <si>
    <t>07.0.00.09070</t>
  </si>
  <si>
    <t>Предоставление дополнительных мер социальной поддержки в виде денежных выплат выпускникам педагогических классов муниципальных общеобразовательных организаций городского округа Тольятти, обучающимся по очной форме обучения по педагогическим направлениям подготовки в образовательных организациях высшего образования, расположенных на территории Самарской области и обучающимся по очной форме обучения по педагогическим направлениям подготовки в образовательных организациях высшего образования, расположенных на территории Самарской области и заключившим договор о целевом обучении по образовательным программам высшего образования с муниципальной образовательной организацией, расположенной на территории городского округа Тольятти</t>
  </si>
  <si>
    <t>07.0.00.09080</t>
  </si>
  <si>
    <t>Муниципальная программа «Укрепление общественного здоровья в городском округе Тольятти» на 2025-2029 годы</t>
  </si>
  <si>
    <t>20.0.00.00000</t>
  </si>
  <si>
    <t>20.0.00.09000</t>
  </si>
  <si>
    <t>Предоставление дополнительных мер социальной поддержки обучающимся по образовательным программам высшего медицинского образования, заключивших договор с государственным учреждением здравоохранения, подведомственным министерству здравоохранения Самарской области, расположенным на территории городского округа Тольятти, в виде денежных выплат</t>
  </si>
  <si>
    <t>20.0.00.09090</t>
  </si>
  <si>
    <t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</t>
  </si>
  <si>
    <t>20.0.00.09200</t>
  </si>
  <si>
    <t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</t>
  </si>
  <si>
    <t>20.0.00.09210</t>
  </si>
  <si>
    <t>Предоставление ежемесячных денежных выплат гражданам, замещающим отдельные должности врачей-специалистов в государственных учреждениях здравоохранения Самарской области, расположенных на территории городского округа Тольятти</t>
  </si>
  <si>
    <t>20.0.00.09280</t>
  </si>
  <si>
    <t>Предоставление ежемесячной денежной выплаты на проезд для отдельных категорий граждан из числа инвалидов</t>
  </si>
  <si>
    <t>20.0.00.09400</t>
  </si>
  <si>
    <t>99.0.00.09000</t>
  </si>
  <si>
    <t>Предоставление единовременной денежной выплаты для отдельных категорий граждан, жилые помещения которых были повреждены в связи со взрывом бытового газа</t>
  </si>
  <si>
    <t>99.0.00.09420</t>
  </si>
  <si>
    <t>Обеспечение жильем отдельных категорий граждан, установленных Федеральным законом от 12.01.1995г. № 5-ФЗ «О ветеранах», в соответствии с Указом Президента РФ от 07.05.2008г. № 714 «Об обеспечении жильем ветеранов Великой Отечественной войны 1941-1945 годов»</t>
  </si>
  <si>
    <t>99.0.00.51340</t>
  </si>
  <si>
    <t>Обеспечение жильём отдельных категорий граждан, установленных Федеральным законом от 24.11.1995г. №181-ФЗ «О социальной защите инвалидов в РФ»</t>
  </si>
  <si>
    <t>99.0.00.51760</t>
  </si>
  <si>
    <t>Охрана семьи и детства</t>
  </si>
  <si>
    <t>Предоставление денежной выплаты в целях компенсации части платы, взимаемой с родителей (законных представителей) за присмотр и уход за детьми в муниципальных образовательных учреждениях городского округа Тольятти, реализующих образовательную программу дошкольного образования</t>
  </si>
  <si>
    <t>05.0.00.09030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</si>
  <si>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</si>
  <si>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05.0.00.09300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</si>
  <si>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</si>
  <si>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05.0.00.09390</t>
  </si>
  <si>
    <t>Вознаграждение, причитающееся приемному родителю, патронатному воспитателю</t>
  </si>
  <si>
    <t>05.0.00.75170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</si>
  <si>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</si>
  <si>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05.0.00.75240</t>
  </si>
  <si>
    <t>Муниципальная программа городского округа Тольятти «Молодой семье - доступное жилье» на 2014-2027 годы</t>
  </si>
  <si>
    <t>08.0.00.00000</t>
  </si>
  <si>
    <t>Предоставление молодым семьям социальных выплат на приобретение жилья или строительство индивидуального жилого дома</t>
  </si>
  <si>
    <t>08.0.00.L4970</t>
  </si>
  <si>
    <t>Мероприятия по обеспечению жильем</t>
  </si>
  <si>
    <t>99.0.00.04170</t>
  </si>
  <si>
    <t>Исполнение переданных полномочий на однократное предоставление за счет средств бюджета Самарской области выплаты лицам,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</t>
  </si>
  <si>
    <t>99.0.00.75490</t>
  </si>
  <si>
    <t>Разрешение проблем в сфере обеспечения жильем детей-сирот и детей, оставшихся без попечения родителей, лиц из числа детей-сирот и детей, оставшихся без попечения родителей, в том числе лиц, которые относились к категории детей-сирот и детей, оставшихся без попечения родителей, лицам из числа детей-сирот и детей, оставшихся без попечения родителей, и достигли возраста 23 лет</t>
  </si>
  <si>
    <t>99.0.00.76590</t>
  </si>
  <si>
    <t>Предоставление социальных выплат на приобретение (строительство) жилого помещения семьям, выбывшим из числа участников мероприятия по обеспечению жильем молодых семей в связи с достижением одним (обоих) супругов возраста 36 лет с 01.01.2025</t>
  </si>
  <si>
    <t>99.0.00.76670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</si>
  <si>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</si>
  <si>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99.0.00.R0820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</si>
  <si>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(расходы сверх софинансирования)</t>
  </si>
  <si>
    <t>99.0.00.А0820</t>
  </si>
  <si>
    <t>Другие вопросы в области социальной политики</t>
  </si>
  <si>
    <t>05.0.00.04000</t>
  </si>
  <si>
    <t>Мероприятия в области социальной политики</t>
  </si>
  <si>
    <t>05.0.00.04370</t>
  </si>
  <si>
    <t>05.0.00.06000</t>
  </si>
  <si>
    <t>05.0.00.06270</t>
  </si>
  <si>
    <t>07.0.00.04370</t>
  </si>
  <si>
    <t>Мероприятия по приспособлению общего имущества в многоквартирных домах с учетом потребностей инвалидов</t>
  </si>
  <si>
    <t>14.0.00.S2150</t>
  </si>
  <si>
    <t>20.0.00.04000</t>
  </si>
  <si>
    <t>20.0.00.04370</t>
  </si>
  <si>
    <t>28.0.00.04000</t>
  </si>
  <si>
    <t>28.0.00.04370</t>
  </si>
  <si>
    <t>Субсидии социально ориентированным некоммерческим организациям, не являющимся государственными (муниципальными) учреждениями, на осуществление уставной деятельности</t>
  </si>
  <si>
    <t>28.0.00.10370</t>
  </si>
  <si>
    <t>Субсидии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</si>
  <si>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28.0.00.10570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</si>
  <si>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</si>
  <si>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28.0.00.10620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</si>
  <si>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мероприятий, направленных на укрепление общероссийской гражданской идентичности на основе духовно-нравственных и культурных ценностей народов Российской Федерации, проживающих на территории городского округа Тольятти</t>
  </si>
  <si>
    <t>28.0.00.10630</t>
  </si>
  <si>
    <t>Субсидии некоммерческой организации, не являющейся государственным (муниципальным) учреждением - Благотворительному фонду социально-культурного развития города Тольятти «Духовное наследие» имени С.Ф. Жилкина, на осуществление выплаты единовременной благотворительной помощи по Благотворительной программе «Тольятти - За наших»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</t>
  </si>
  <si>
    <t>28.0.00.10660</t>
  </si>
  <si>
    <t>Субсидии социально ориентированным некоммерческим организациям, не являющимся государственными (муниципальными) учреждениями, на возмещение затрат по осуществлению деятельности, направленной на оказание содействия Вооруженным Силам Российской Федерации в привлечении лиц для прохождения военной службы по контракту</t>
  </si>
  <si>
    <t>28.0.00.10670</t>
  </si>
  <si>
    <t>99.0.00.04370</t>
  </si>
  <si>
    <t>99.0.00.10000</t>
  </si>
  <si>
    <t>Субсидия, предоставляемая Благотворительному фонду социально-культурного развития города Тольятти «Духовное наследие» имени С.Ф. Жилкина на оказание социальной поддержки граждан, имеющих детей-инвалидов, в виде предоставления единовременной выплаты для приобретения жилого помещения</t>
  </si>
  <si>
    <t>99.0.00.10010</t>
  </si>
  <si>
    <t>ФИЗИЧЕСКАЯ КУЛЬТУРА И СПОРТ</t>
  </si>
  <si>
    <t>Физическая культура</t>
  </si>
  <si>
    <t>Муниципальная программа «Развитие физической культуры и спорта в городском округе Тольятти на 2022-2026 годы»</t>
  </si>
  <si>
    <t>02.0.00.00000</t>
  </si>
  <si>
    <t>02.0.00.02000</t>
  </si>
  <si>
    <t>Учреждения, осуществляющие деятельность в области физической культуры и спорта</t>
  </si>
  <si>
    <t>02.0.00.02360</t>
  </si>
  <si>
    <t>02.0.00.04000</t>
  </si>
  <si>
    <t>Мероприятия в области физической культуры и спорта</t>
  </si>
  <si>
    <t>02.0.00.04360</t>
  </si>
  <si>
    <t>Мероприятия на обеспечение деятельности органов местного самоуправления в области физической культуры и спорта</t>
  </si>
  <si>
    <t>02.0.00.04600</t>
  </si>
  <si>
    <t>Массовый спорт</t>
  </si>
  <si>
    <t>Спорт высших достижений</t>
  </si>
  <si>
    <t>Организация деятельности по спортивной подготовке</t>
  </si>
  <si>
    <t>02.0.00.02290</t>
  </si>
  <si>
    <t>Мероприятия в сфере организации деятельности по спортивной подготовке</t>
  </si>
  <si>
    <t>02.0.00.04290</t>
  </si>
  <si>
    <t>02.0.00.S6150</t>
  </si>
  <si>
    <t>СРЕДСТВА МАССОВОЙ ИНФОРМАЦИИ</t>
  </si>
  <si>
    <t>Другие вопросы в области средств массовой информации</t>
  </si>
  <si>
    <t>22.0.00.02000</t>
  </si>
  <si>
    <t>Учреждения, осуществляющие деятельность в сфере средств массовой информации</t>
  </si>
  <si>
    <t>22.0.00.02080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</si>
  <si>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</si>
  <si>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</si>
  <si>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муниципальным долговым обязательствам</t>
  </si>
  <si>
    <t>99.0.00.13000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</si>
  <si>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</si>
  <si>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</si>
  <si>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</si>
  <si>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</si>
  <si>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ИТОГО РАСХОДОВ</t>
  </si>
  <si>
    <t>Всего</t>
  </si>
  <si>
    <t xml:space="preserve">В том числе средства выше-стоящих бюджетов </t>
  </si>
  <si>
    <t>Утвержденный план</t>
  </si>
  <si>
    <t>Кассовое исполнение</t>
  </si>
  <si>
    <t>% исполнения</t>
  </si>
  <si>
    <t>РАСХОДЫ БЮДЖЕТА ГОРОДСКОГО ОКРУГА ТОЛЬЯТТИ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ЗА 2025 ГОД</t>
  </si>
  <si>
    <t>тыс.руб.</t>
  </si>
  <si>
    <t>Мероприятия в установленной сфере деятельности, осуществляемые за счёт средств муниципального дорожного фонда</t>
  </si>
  <si>
    <t>Мероприятия в сфере дорожного хозяйства, осуществляемые за счёт средств муниципального дорожного фонда</t>
  </si>
  <si>
    <t>15.1.00.9Д000</t>
  </si>
  <si>
    <t>15.1.00.9Д180</t>
  </si>
  <si>
    <t>Бюджетные инвестиции, осуществляемые за счёт средств муниципального дорожного фонда</t>
  </si>
  <si>
    <t>15.2.00.9Д000</t>
  </si>
  <si>
    <t>15.2.00.9Д100</t>
  </si>
  <si>
    <t>15.2.00.9Д180</t>
  </si>
  <si>
    <t>Среднесписочная численность работников муниципальных учреждений за 2025 года составила 12 915 чел., затраты на их денежное содержание составили 8 109 525 тыс.руб.</t>
  </si>
  <si>
    <t>Среднесписочная численность муниципальных служащих за 2025 года составила 992 чел., затраты на их денежное содержание составили 1 035 171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</si>
</sst>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8" x14ac:knownFonts="1">
    <font>
      <sz val="11"/>
      <color indexed="8"/>
      <name val="Calibri"/>
      <family val="2"/>
      <scheme val="minor"/>
    </font>
    <font>
      <sz val="13"/>
      <name val="Times New Roman"/>
      <family val="1"/>
      <charset val="204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vertical="center"/>
    </xf>
    <xf numFmtId="0" fontId="2" fillId="2" borderId="0" xfId="0" applyFont="1" applyFill="1"/>
    <xf numFmtId="0" fontId="4" fillId="2" borderId="1" xfId="0" applyFont="1" applyFill="1" applyBorder="1" applyAlignment="1">
      <alignment horizontal="right" vertical="center" wrapText="1"/>
    </xf>
    <xf numFmtId="3" fontId="5" fillId="2" borderId="2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left" wrapText="1"/>
    </xf>
    <xf numFmtId="165" fontId="1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165" fontId="5" fillId="2" borderId="2" xfId="0" applyNumberFormat="1" applyFont="1" applyFill="1" applyBorder="1" applyAlignment="1">
      <alignment horizontal="center"/>
    </xf>
    <xf numFmtId="165" fontId="6" fillId="2" borderId="2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7" fillId="2" borderId="1" xfId="0" applyFont="1" applyFill="1" applyBorder="1"/>
    <xf numFmtId="164" fontId="3" fillId="2" borderId="1" xfId="0" applyNumberFormat="1" applyFont="1" applyFill="1" applyBorder="1" applyAlignment="1">
      <alignment horizont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225"/>
  <sheetViews>
    <sheetView showGridLines="0" showZeros="0" tabSelected="1" view="pageBreakPreview" topLeftCell="A1027" zoomScaleNormal="100" zoomScaleSheetLayoutView="100" workbookViewId="0">
      <selection activeCell="A3" sqref="A3:A4"/>
    </sheetView>
  </sheetViews>
  <sheetFormatPr defaultRowHeight="10.15" customHeight="1" x14ac:dyDescent="0.25"/>
  <cols>
    <col min="1" max="1" width="58.140625" style="4" customWidth="1"/>
    <col min="2" max="3" width="7.42578125" style="4" customWidth="1"/>
    <col min="4" max="4" width="16.7109375" style="4" customWidth="1"/>
    <col min="5" max="5" width="6.28515625" style="4" customWidth="1"/>
    <col min="6" max="6" width="16.140625" style="4" customWidth="1"/>
    <col min="7" max="7" width="18" style="4" customWidth="1"/>
    <col min="8" max="8" width="16.140625" style="4" customWidth="1"/>
    <col min="9" max="9" width="18" style="4" customWidth="1"/>
    <col min="10" max="10" width="13.28515625" style="4" customWidth="1"/>
    <col min="11" max="11" width="17.5703125" style="4" customWidth="1"/>
    <col min="12" max="16384" width="9.140625" style="4"/>
  </cols>
  <sheetData>
    <row r="1" spans="1:11" ht="117.75" customHeight="1" x14ac:dyDescent="0.35">
      <c r="A1" s="24" t="s">
        <v>691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18.75" x14ac:dyDescent="0.25">
      <c r="A2" s="5"/>
      <c r="B2" s="5"/>
      <c r="C2" s="5"/>
      <c r="D2" s="5"/>
      <c r="E2" s="5"/>
      <c r="F2" s="5"/>
      <c r="G2" s="1"/>
      <c r="H2" s="1"/>
      <c r="I2" s="1"/>
      <c r="J2" s="1"/>
      <c r="K2" s="2" t="s">
        <v>692</v>
      </c>
    </row>
    <row r="3" spans="1:11" ht="24" customHeight="1" x14ac:dyDescent="0.25">
      <c r="A3" s="28" t="s">
        <v>4</v>
      </c>
      <c r="B3" s="25" t="s">
        <v>0</v>
      </c>
      <c r="C3" s="25" t="s">
        <v>1</v>
      </c>
      <c r="D3" s="25" t="s">
        <v>2</v>
      </c>
      <c r="E3" s="25" t="s">
        <v>3</v>
      </c>
      <c r="F3" s="27" t="s">
        <v>688</v>
      </c>
      <c r="G3" s="27"/>
      <c r="H3" s="27" t="s">
        <v>689</v>
      </c>
      <c r="I3" s="27"/>
      <c r="J3" s="27" t="s">
        <v>690</v>
      </c>
      <c r="K3" s="27"/>
    </row>
    <row r="4" spans="1:11" ht="99.75" customHeight="1" x14ac:dyDescent="0.25">
      <c r="A4" s="28"/>
      <c r="B4" s="26"/>
      <c r="C4" s="26"/>
      <c r="D4" s="26"/>
      <c r="E4" s="26"/>
      <c r="F4" s="6" t="s">
        <v>686</v>
      </c>
      <c r="G4" s="7" t="s">
        <v>687</v>
      </c>
      <c r="H4" s="6" t="s">
        <v>686</v>
      </c>
      <c r="I4" s="7" t="s">
        <v>687</v>
      </c>
      <c r="J4" s="6" t="s">
        <v>686</v>
      </c>
      <c r="K4" s="7" t="s">
        <v>687</v>
      </c>
    </row>
    <row r="5" spans="1:11" ht="40.5" x14ac:dyDescent="0.3">
      <c r="A5" s="8" t="s">
        <v>5</v>
      </c>
      <c r="B5" s="9" t="s">
        <v>6</v>
      </c>
      <c r="C5" s="9" t="s">
        <v>7</v>
      </c>
      <c r="D5" s="9"/>
      <c r="E5" s="9"/>
      <c r="F5" s="10">
        <f>F6+F12+F30+F81+F94+F100+F106</f>
        <v>2613623</v>
      </c>
      <c r="G5" s="10">
        <f t="shared" ref="G5:I5" si="0">G6+G12+G30+G81+G94+G100+G106</f>
        <v>111275</v>
      </c>
      <c r="H5" s="10">
        <f t="shared" si="0"/>
        <v>2572644</v>
      </c>
      <c r="I5" s="10">
        <f t="shared" si="0"/>
        <v>108319</v>
      </c>
      <c r="J5" s="20">
        <f>H5/F5*100</f>
        <v>98.432099809345104</v>
      </c>
      <c r="K5" s="20">
        <f>I5/G5*100</f>
        <v>97.34351831049203</v>
      </c>
    </row>
    <row r="6" spans="1:11" ht="56.25" x14ac:dyDescent="0.3">
      <c r="A6" s="11" t="s">
        <v>8</v>
      </c>
      <c r="B6" s="12" t="s">
        <v>6</v>
      </c>
      <c r="C6" s="12" t="s">
        <v>9</v>
      </c>
      <c r="D6" s="12"/>
      <c r="E6" s="12"/>
      <c r="F6" s="13">
        <f>F7</f>
        <v>5447</v>
      </c>
      <c r="G6" s="13">
        <f t="shared" ref="G6:I10" si="1">G7</f>
        <v>0</v>
      </c>
      <c r="H6" s="13">
        <f t="shared" si="1"/>
        <v>5296</v>
      </c>
      <c r="I6" s="13">
        <f t="shared" si="1"/>
        <v>0</v>
      </c>
      <c r="J6" s="21">
        <f t="shared" ref="J6:J69" si="2">H6/F6*100</f>
        <v>97.227831834037076</v>
      </c>
      <c r="K6" s="21"/>
    </row>
    <row r="7" spans="1:11" ht="49.5" x14ac:dyDescent="0.25">
      <c r="A7" s="14" t="s">
        <v>10</v>
      </c>
      <c r="B7" s="15" t="s">
        <v>6</v>
      </c>
      <c r="C7" s="15" t="s">
        <v>9</v>
      </c>
      <c r="D7" s="15" t="s">
        <v>11</v>
      </c>
      <c r="E7" s="15"/>
      <c r="F7" s="16">
        <f>F8</f>
        <v>5447</v>
      </c>
      <c r="G7" s="16">
        <f t="shared" si="1"/>
        <v>0</v>
      </c>
      <c r="H7" s="16">
        <f t="shared" si="1"/>
        <v>5296</v>
      </c>
      <c r="I7" s="16">
        <f t="shared" si="1"/>
        <v>0</v>
      </c>
      <c r="J7" s="18">
        <f t="shared" si="2"/>
        <v>97.227831834037076</v>
      </c>
      <c r="K7" s="18"/>
    </row>
    <row r="8" spans="1:11" ht="33" x14ac:dyDescent="0.25">
      <c r="A8" s="14" t="s">
        <v>12</v>
      </c>
      <c r="B8" s="15" t="s">
        <v>6</v>
      </c>
      <c r="C8" s="15" t="s">
        <v>9</v>
      </c>
      <c r="D8" s="15" t="s">
        <v>13</v>
      </c>
      <c r="E8" s="15"/>
      <c r="F8" s="16">
        <f>F9</f>
        <v>5447</v>
      </c>
      <c r="G8" s="16">
        <f t="shared" si="1"/>
        <v>0</v>
      </c>
      <c r="H8" s="16">
        <f t="shared" si="1"/>
        <v>5296</v>
      </c>
      <c r="I8" s="16">
        <f t="shared" si="1"/>
        <v>0</v>
      </c>
      <c r="J8" s="18">
        <f t="shared" si="2"/>
        <v>97.227831834037076</v>
      </c>
      <c r="K8" s="18"/>
    </row>
    <row r="9" spans="1:11" ht="16.5" x14ac:dyDescent="0.25">
      <c r="A9" s="14" t="s">
        <v>14</v>
      </c>
      <c r="B9" s="15" t="s">
        <v>6</v>
      </c>
      <c r="C9" s="15" t="s">
        <v>9</v>
      </c>
      <c r="D9" s="15" t="s">
        <v>15</v>
      </c>
      <c r="E9" s="15"/>
      <c r="F9" s="16">
        <f>F10</f>
        <v>5447</v>
      </c>
      <c r="G9" s="16">
        <f t="shared" si="1"/>
        <v>0</v>
      </c>
      <c r="H9" s="16">
        <f t="shared" si="1"/>
        <v>5296</v>
      </c>
      <c r="I9" s="16">
        <f t="shared" si="1"/>
        <v>0</v>
      </c>
      <c r="J9" s="18">
        <f t="shared" si="2"/>
        <v>97.227831834037076</v>
      </c>
      <c r="K9" s="18"/>
    </row>
    <row r="10" spans="1:11" ht="82.5" x14ac:dyDescent="0.25">
      <c r="A10" s="14" t="s">
        <v>16</v>
      </c>
      <c r="B10" s="15" t="s">
        <v>6</v>
      </c>
      <c r="C10" s="15" t="s">
        <v>9</v>
      </c>
      <c r="D10" s="15" t="s">
        <v>15</v>
      </c>
      <c r="E10" s="15" t="s">
        <v>17</v>
      </c>
      <c r="F10" s="16">
        <f>F11</f>
        <v>5447</v>
      </c>
      <c r="G10" s="16">
        <f t="shared" si="1"/>
        <v>0</v>
      </c>
      <c r="H10" s="16">
        <f t="shared" si="1"/>
        <v>5296</v>
      </c>
      <c r="I10" s="16">
        <f t="shared" si="1"/>
        <v>0</v>
      </c>
      <c r="J10" s="18">
        <f t="shared" si="2"/>
        <v>97.227831834037076</v>
      </c>
      <c r="K10" s="18"/>
    </row>
    <row r="11" spans="1:11" ht="33" x14ac:dyDescent="0.25">
      <c r="A11" s="14" t="s">
        <v>18</v>
      </c>
      <c r="B11" s="15" t="s">
        <v>6</v>
      </c>
      <c r="C11" s="15" t="s">
        <v>9</v>
      </c>
      <c r="D11" s="15" t="s">
        <v>15</v>
      </c>
      <c r="E11" s="15" t="s">
        <v>19</v>
      </c>
      <c r="F11" s="16">
        <v>5447</v>
      </c>
      <c r="G11" s="16">
        <v>0</v>
      </c>
      <c r="H11" s="16">
        <v>5296</v>
      </c>
      <c r="I11" s="16"/>
      <c r="J11" s="18">
        <f t="shared" si="2"/>
        <v>97.227831834037076</v>
      </c>
      <c r="K11" s="18"/>
    </row>
    <row r="12" spans="1:11" ht="93.75" x14ac:dyDescent="0.3">
      <c r="A12" s="11" t="s">
        <v>20</v>
      </c>
      <c r="B12" s="12" t="s">
        <v>6</v>
      </c>
      <c r="C12" s="12" t="s">
        <v>21</v>
      </c>
      <c r="D12" s="12"/>
      <c r="E12" s="12"/>
      <c r="F12" s="13">
        <f>F13</f>
        <v>137044</v>
      </c>
      <c r="G12" s="13">
        <f t="shared" ref="G12:I13" si="3">G13</f>
        <v>0</v>
      </c>
      <c r="H12" s="13">
        <f t="shared" si="3"/>
        <v>136829</v>
      </c>
      <c r="I12" s="13">
        <f t="shared" si="3"/>
        <v>0</v>
      </c>
      <c r="J12" s="21">
        <f t="shared" si="2"/>
        <v>99.843116079507311</v>
      </c>
      <c r="K12" s="21"/>
    </row>
    <row r="13" spans="1:11" ht="16.5" x14ac:dyDescent="0.25">
      <c r="A13" s="14" t="s">
        <v>22</v>
      </c>
      <c r="B13" s="15" t="s">
        <v>6</v>
      </c>
      <c r="C13" s="15" t="s">
        <v>21</v>
      </c>
      <c r="D13" s="15" t="s">
        <v>23</v>
      </c>
      <c r="E13" s="15"/>
      <c r="F13" s="16">
        <f>F14</f>
        <v>137044</v>
      </c>
      <c r="G13" s="16">
        <f t="shared" si="3"/>
        <v>0</v>
      </c>
      <c r="H13" s="16">
        <f t="shared" si="3"/>
        <v>136829</v>
      </c>
      <c r="I13" s="16">
        <f t="shared" si="3"/>
        <v>0</v>
      </c>
      <c r="J13" s="18">
        <f t="shared" si="2"/>
        <v>99.843116079507311</v>
      </c>
      <c r="K13" s="18"/>
    </row>
    <row r="14" spans="1:11" ht="33" x14ac:dyDescent="0.25">
      <c r="A14" s="14" t="s">
        <v>12</v>
      </c>
      <c r="B14" s="15" t="s">
        <v>6</v>
      </c>
      <c r="C14" s="15" t="s">
        <v>21</v>
      </c>
      <c r="D14" s="15" t="s">
        <v>24</v>
      </c>
      <c r="E14" s="15"/>
      <c r="F14" s="16">
        <f>F15+F18+F21</f>
        <v>137044</v>
      </c>
      <c r="G14" s="16">
        <f t="shared" ref="G14:I14" si="4">G15+G18+G21</f>
        <v>0</v>
      </c>
      <c r="H14" s="16">
        <f t="shared" si="4"/>
        <v>136829</v>
      </c>
      <c r="I14" s="16">
        <f t="shared" si="4"/>
        <v>0</v>
      </c>
      <c r="J14" s="18">
        <f t="shared" si="2"/>
        <v>99.843116079507311</v>
      </c>
      <c r="K14" s="18"/>
    </row>
    <row r="15" spans="1:11" ht="33" x14ac:dyDescent="0.25">
      <c r="A15" s="14" t="s">
        <v>25</v>
      </c>
      <c r="B15" s="15" t="s">
        <v>6</v>
      </c>
      <c r="C15" s="15" t="s">
        <v>21</v>
      </c>
      <c r="D15" s="15" t="s">
        <v>26</v>
      </c>
      <c r="E15" s="15"/>
      <c r="F15" s="16">
        <f>F16</f>
        <v>4844</v>
      </c>
      <c r="G15" s="16">
        <f t="shared" ref="G15:I16" si="5">G16</f>
        <v>0</v>
      </c>
      <c r="H15" s="16">
        <f t="shared" si="5"/>
        <v>4844</v>
      </c>
      <c r="I15" s="16">
        <f t="shared" si="5"/>
        <v>0</v>
      </c>
      <c r="J15" s="18">
        <f t="shared" si="2"/>
        <v>100</v>
      </c>
      <c r="K15" s="18"/>
    </row>
    <row r="16" spans="1:11" ht="82.5" x14ac:dyDescent="0.25">
      <c r="A16" s="14" t="s">
        <v>16</v>
      </c>
      <c r="B16" s="15" t="s">
        <v>6</v>
      </c>
      <c r="C16" s="15" t="s">
        <v>21</v>
      </c>
      <c r="D16" s="15" t="s">
        <v>26</v>
      </c>
      <c r="E16" s="15" t="s">
        <v>17</v>
      </c>
      <c r="F16" s="16">
        <f>F17</f>
        <v>4844</v>
      </c>
      <c r="G16" s="16">
        <f t="shared" si="5"/>
        <v>0</v>
      </c>
      <c r="H16" s="16">
        <f t="shared" si="5"/>
        <v>4844</v>
      </c>
      <c r="I16" s="16">
        <f t="shared" si="5"/>
        <v>0</v>
      </c>
      <c r="J16" s="18">
        <f t="shared" si="2"/>
        <v>100</v>
      </c>
      <c r="K16" s="18"/>
    </row>
    <row r="17" spans="1:11" ht="33" x14ac:dyDescent="0.25">
      <c r="A17" s="14" t="s">
        <v>18</v>
      </c>
      <c r="B17" s="15" t="s">
        <v>6</v>
      </c>
      <c r="C17" s="15" t="s">
        <v>21</v>
      </c>
      <c r="D17" s="15" t="s">
        <v>26</v>
      </c>
      <c r="E17" s="15" t="s">
        <v>19</v>
      </c>
      <c r="F17" s="16">
        <v>4844</v>
      </c>
      <c r="G17" s="16">
        <v>0</v>
      </c>
      <c r="H17" s="16">
        <v>4844</v>
      </c>
      <c r="I17" s="16"/>
      <c r="J17" s="18">
        <f t="shared" si="2"/>
        <v>100</v>
      </c>
      <c r="K17" s="18"/>
    </row>
    <row r="18" spans="1:11" ht="33" x14ac:dyDescent="0.25">
      <c r="A18" s="14" t="s">
        <v>27</v>
      </c>
      <c r="B18" s="15" t="s">
        <v>6</v>
      </c>
      <c r="C18" s="15" t="s">
        <v>21</v>
      </c>
      <c r="D18" s="15" t="s">
        <v>28</v>
      </c>
      <c r="E18" s="15"/>
      <c r="F18" s="16">
        <f>F19</f>
        <v>2187</v>
      </c>
      <c r="G18" s="16">
        <f t="shared" ref="G18:I19" si="6">G19</f>
        <v>0</v>
      </c>
      <c r="H18" s="16">
        <f t="shared" si="6"/>
        <v>2186</v>
      </c>
      <c r="I18" s="16">
        <f t="shared" si="6"/>
        <v>0</v>
      </c>
      <c r="J18" s="18">
        <f t="shared" si="2"/>
        <v>99.954275262917236</v>
      </c>
      <c r="K18" s="18"/>
    </row>
    <row r="19" spans="1:11" ht="82.5" x14ac:dyDescent="0.25">
      <c r="A19" s="14" t="s">
        <v>16</v>
      </c>
      <c r="B19" s="15" t="s">
        <v>6</v>
      </c>
      <c r="C19" s="15" t="s">
        <v>21</v>
      </c>
      <c r="D19" s="15" t="s">
        <v>28</v>
      </c>
      <c r="E19" s="15" t="s">
        <v>17</v>
      </c>
      <c r="F19" s="16">
        <f>F20</f>
        <v>2187</v>
      </c>
      <c r="G19" s="16">
        <f t="shared" si="6"/>
        <v>0</v>
      </c>
      <c r="H19" s="16">
        <f t="shared" si="6"/>
        <v>2186</v>
      </c>
      <c r="I19" s="16">
        <f t="shared" si="6"/>
        <v>0</v>
      </c>
      <c r="J19" s="18">
        <f t="shared" si="2"/>
        <v>99.954275262917236</v>
      </c>
      <c r="K19" s="18"/>
    </row>
    <row r="20" spans="1:11" ht="33" x14ac:dyDescent="0.25">
      <c r="A20" s="14" t="s">
        <v>18</v>
      </c>
      <c r="B20" s="15" t="s">
        <v>6</v>
      </c>
      <c r="C20" s="15" t="s">
        <v>21</v>
      </c>
      <c r="D20" s="15" t="s">
        <v>28</v>
      </c>
      <c r="E20" s="15" t="s">
        <v>19</v>
      </c>
      <c r="F20" s="16">
        <v>2187</v>
      </c>
      <c r="G20" s="16">
        <v>0</v>
      </c>
      <c r="H20" s="16">
        <v>2186</v>
      </c>
      <c r="I20" s="16"/>
      <c r="J20" s="18">
        <f t="shared" si="2"/>
        <v>99.954275262917236</v>
      </c>
      <c r="K20" s="18"/>
    </row>
    <row r="21" spans="1:11" ht="16.5" x14ac:dyDescent="0.25">
      <c r="A21" s="14" t="s">
        <v>29</v>
      </c>
      <c r="B21" s="15" t="s">
        <v>6</v>
      </c>
      <c r="C21" s="15" t="s">
        <v>21</v>
      </c>
      <c r="D21" s="15" t="s">
        <v>30</v>
      </c>
      <c r="E21" s="15"/>
      <c r="F21" s="16">
        <f>F22+F24+F26+F28</f>
        <v>130013</v>
      </c>
      <c r="G21" s="16">
        <f t="shared" ref="G21:I21" si="7">G22+G24+G26+G28</f>
        <v>0</v>
      </c>
      <c r="H21" s="16">
        <f t="shared" si="7"/>
        <v>129799</v>
      </c>
      <c r="I21" s="16">
        <f t="shared" si="7"/>
        <v>0</v>
      </c>
      <c r="J21" s="18">
        <f t="shared" si="2"/>
        <v>99.83540107527709</v>
      </c>
      <c r="K21" s="18"/>
    </row>
    <row r="22" spans="1:11" ht="82.5" x14ac:dyDescent="0.25">
      <c r="A22" s="14" t="s">
        <v>16</v>
      </c>
      <c r="B22" s="15" t="s">
        <v>6</v>
      </c>
      <c r="C22" s="15" t="s">
        <v>21</v>
      </c>
      <c r="D22" s="15" t="s">
        <v>30</v>
      </c>
      <c r="E22" s="15" t="s">
        <v>17</v>
      </c>
      <c r="F22" s="16">
        <f>F23</f>
        <v>109861</v>
      </c>
      <c r="G22" s="16">
        <f t="shared" ref="G22:I22" si="8">G23</f>
        <v>0</v>
      </c>
      <c r="H22" s="16">
        <f t="shared" si="8"/>
        <v>109860</v>
      </c>
      <c r="I22" s="16">
        <f t="shared" si="8"/>
        <v>0</v>
      </c>
      <c r="J22" s="18">
        <f t="shared" si="2"/>
        <v>99.999089758877119</v>
      </c>
      <c r="K22" s="18"/>
    </row>
    <row r="23" spans="1:11" ht="33" x14ac:dyDescent="0.25">
      <c r="A23" s="14" t="s">
        <v>18</v>
      </c>
      <c r="B23" s="15" t="s">
        <v>6</v>
      </c>
      <c r="C23" s="15" t="s">
        <v>21</v>
      </c>
      <c r="D23" s="15" t="s">
        <v>30</v>
      </c>
      <c r="E23" s="15" t="s">
        <v>19</v>
      </c>
      <c r="F23" s="16">
        <v>109861</v>
      </c>
      <c r="G23" s="16">
        <v>0</v>
      </c>
      <c r="H23" s="16">
        <v>109860</v>
      </c>
      <c r="I23" s="16"/>
      <c r="J23" s="18">
        <f t="shared" si="2"/>
        <v>99.999089758877119</v>
      </c>
      <c r="K23" s="18"/>
    </row>
    <row r="24" spans="1:11" ht="33" x14ac:dyDescent="0.25">
      <c r="A24" s="14" t="s">
        <v>31</v>
      </c>
      <c r="B24" s="15" t="s">
        <v>6</v>
      </c>
      <c r="C24" s="15" t="s">
        <v>21</v>
      </c>
      <c r="D24" s="15" t="s">
        <v>30</v>
      </c>
      <c r="E24" s="15" t="s">
        <v>32</v>
      </c>
      <c r="F24" s="16">
        <f>F25</f>
        <v>19814</v>
      </c>
      <c r="G24" s="16">
        <f t="shared" ref="G24:I24" si="9">G25</f>
        <v>0</v>
      </c>
      <c r="H24" s="16">
        <f t="shared" si="9"/>
        <v>19601</v>
      </c>
      <c r="I24" s="16">
        <f t="shared" si="9"/>
        <v>0</v>
      </c>
      <c r="J24" s="18">
        <f t="shared" si="2"/>
        <v>98.925002523468251</v>
      </c>
      <c r="K24" s="18"/>
    </row>
    <row r="25" spans="1:11" ht="33" x14ac:dyDescent="0.25">
      <c r="A25" s="14" t="s">
        <v>33</v>
      </c>
      <c r="B25" s="15" t="s">
        <v>6</v>
      </c>
      <c r="C25" s="15" t="s">
        <v>21</v>
      </c>
      <c r="D25" s="15" t="s">
        <v>30</v>
      </c>
      <c r="E25" s="15" t="s">
        <v>34</v>
      </c>
      <c r="F25" s="16">
        <v>19814</v>
      </c>
      <c r="G25" s="16">
        <v>0</v>
      </c>
      <c r="H25" s="16">
        <v>19601</v>
      </c>
      <c r="I25" s="16"/>
      <c r="J25" s="18">
        <f t="shared" si="2"/>
        <v>98.925002523468251</v>
      </c>
      <c r="K25" s="18"/>
    </row>
    <row r="26" spans="1:11" ht="16.5" x14ac:dyDescent="0.25">
      <c r="A26" s="14" t="s">
        <v>35</v>
      </c>
      <c r="B26" s="15" t="s">
        <v>6</v>
      </c>
      <c r="C26" s="15" t="s">
        <v>21</v>
      </c>
      <c r="D26" s="15" t="s">
        <v>30</v>
      </c>
      <c r="E26" s="15" t="s">
        <v>36</v>
      </c>
      <c r="F26" s="16">
        <f>F27</f>
        <v>98</v>
      </c>
      <c r="G26" s="16">
        <f t="shared" ref="G26:I26" si="10">G27</f>
        <v>0</v>
      </c>
      <c r="H26" s="16">
        <f t="shared" si="10"/>
        <v>98</v>
      </c>
      <c r="I26" s="16">
        <f t="shared" si="10"/>
        <v>0</v>
      </c>
      <c r="J26" s="18">
        <f t="shared" si="2"/>
        <v>100</v>
      </c>
      <c r="K26" s="18"/>
    </row>
    <row r="27" spans="1:11" ht="16.5" x14ac:dyDescent="0.25">
      <c r="A27" s="14" t="s">
        <v>37</v>
      </c>
      <c r="B27" s="15" t="s">
        <v>6</v>
      </c>
      <c r="C27" s="15" t="s">
        <v>21</v>
      </c>
      <c r="D27" s="15" t="s">
        <v>30</v>
      </c>
      <c r="E27" s="15" t="s">
        <v>38</v>
      </c>
      <c r="F27" s="16">
        <v>98</v>
      </c>
      <c r="G27" s="16">
        <v>0</v>
      </c>
      <c r="H27" s="16">
        <v>98</v>
      </c>
      <c r="I27" s="16"/>
      <c r="J27" s="18">
        <f t="shared" si="2"/>
        <v>100</v>
      </c>
      <c r="K27" s="18"/>
    </row>
    <row r="28" spans="1:11" ht="16.5" x14ac:dyDescent="0.25">
      <c r="A28" s="14" t="s">
        <v>39</v>
      </c>
      <c r="B28" s="15" t="s">
        <v>6</v>
      </c>
      <c r="C28" s="15" t="s">
        <v>21</v>
      </c>
      <c r="D28" s="15" t="s">
        <v>30</v>
      </c>
      <c r="E28" s="15" t="s">
        <v>40</v>
      </c>
      <c r="F28" s="16">
        <f>F29</f>
        <v>240</v>
      </c>
      <c r="G28" s="16">
        <f t="shared" ref="G28:I28" si="11">G29</f>
        <v>0</v>
      </c>
      <c r="H28" s="16">
        <f t="shared" si="11"/>
        <v>240</v>
      </c>
      <c r="I28" s="16">
        <f t="shared" si="11"/>
        <v>0</v>
      </c>
      <c r="J28" s="18">
        <f t="shared" si="2"/>
        <v>100</v>
      </c>
      <c r="K28" s="18"/>
    </row>
    <row r="29" spans="1:11" ht="16.5" x14ac:dyDescent="0.25">
      <c r="A29" s="14" t="s">
        <v>41</v>
      </c>
      <c r="B29" s="15" t="s">
        <v>6</v>
      </c>
      <c r="C29" s="15" t="s">
        <v>21</v>
      </c>
      <c r="D29" s="15" t="s">
        <v>30</v>
      </c>
      <c r="E29" s="15" t="s">
        <v>42</v>
      </c>
      <c r="F29" s="16">
        <v>240</v>
      </c>
      <c r="G29" s="16">
        <v>0</v>
      </c>
      <c r="H29" s="16">
        <v>240</v>
      </c>
      <c r="I29" s="16">
        <v>0</v>
      </c>
      <c r="J29" s="18">
        <f t="shared" si="2"/>
        <v>100</v>
      </c>
      <c r="K29" s="18"/>
    </row>
    <row r="30" spans="1:11" ht="93.75" x14ac:dyDescent="0.3">
      <c r="A30" s="11" t="s">
        <v>43</v>
      </c>
      <c r="B30" s="12" t="s">
        <v>6</v>
      </c>
      <c r="C30" s="12" t="s">
        <v>44</v>
      </c>
      <c r="D30" s="12"/>
      <c r="E30" s="12"/>
      <c r="F30" s="13">
        <f>F31</f>
        <v>1384704</v>
      </c>
      <c r="G30" s="13">
        <f t="shared" ref="G30:I30" si="12">G31</f>
        <v>99310</v>
      </c>
      <c r="H30" s="13">
        <f t="shared" si="12"/>
        <v>1383967</v>
      </c>
      <c r="I30" s="13">
        <f t="shared" si="12"/>
        <v>98894</v>
      </c>
      <c r="J30" s="21">
        <f t="shared" si="2"/>
        <v>99.946775628582003</v>
      </c>
      <c r="K30" s="21">
        <f t="shared" ref="K30:K69" si="13">I30/G30*100</f>
        <v>99.581109656630744</v>
      </c>
    </row>
    <row r="31" spans="1:11" ht="49.5" x14ac:dyDescent="0.25">
      <c r="A31" s="14" t="s">
        <v>10</v>
      </c>
      <c r="B31" s="15" t="s">
        <v>6</v>
      </c>
      <c r="C31" s="15" t="s">
        <v>44</v>
      </c>
      <c r="D31" s="15" t="s">
        <v>11</v>
      </c>
      <c r="E31" s="15"/>
      <c r="F31" s="16">
        <f>F32+F42+F45+F48+F53+F58+F65+F70+F75+F78</f>
        <v>1384704</v>
      </c>
      <c r="G31" s="16">
        <f t="shared" ref="G31:I31" si="14">G32+G42+G45+G48+G53+G58+G65+G70+G75+G78</f>
        <v>99310</v>
      </c>
      <c r="H31" s="16">
        <f t="shared" si="14"/>
        <v>1383967</v>
      </c>
      <c r="I31" s="16">
        <f t="shared" si="14"/>
        <v>98894</v>
      </c>
      <c r="J31" s="18">
        <f t="shared" si="2"/>
        <v>99.946775628582003</v>
      </c>
      <c r="K31" s="18">
        <f t="shared" si="13"/>
        <v>99.581109656630744</v>
      </c>
    </row>
    <row r="32" spans="1:11" ht="33" x14ac:dyDescent="0.25">
      <c r="A32" s="14" t="s">
        <v>12</v>
      </c>
      <c r="B32" s="15" t="s">
        <v>6</v>
      </c>
      <c r="C32" s="15" t="s">
        <v>44</v>
      </c>
      <c r="D32" s="15" t="s">
        <v>13</v>
      </c>
      <c r="E32" s="15"/>
      <c r="F32" s="16">
        <f>F33</f>
        <v>1285394</v>
      </c>
      <c r="G32" s="16">
        <f t="shared" ref="G32:I32" si="15">G33</f>
        <v>0</v>
      </c>
      <c r="H32" s="16">
        <f t="shared" si="15"/>
        <v>1285073</v>
      </c>
      <c r="I32" s="16">
        <f t="shared" si="15"/>
        <v>0</v>
      </c>
      <c r="J32" s="18">
        <f t="shared" si="2"/>
        <v>99.975027112309533</v>
      </c>
      <c r="K32" s="18"/>
    </row>
    <row r="33" spans="1:11" ht="16.5" x14ac:dyDescent="0.25">
      <c r="A33" s="14" t="s">
        <v>29</v>
      </c>
      <c r="B33" s="15" t="s">
        <v>6</v>
      </c>
      <c r="C33" s="15" t="s">
        <v>44</v>
      </c>
      <c r="D33" s="15" t="s">
        <v>45</v>
      </c>
      <c r="E33" s="15"/>
      <c r="F33" s="16">
        <f>F34+F36+F38+F40</f>
        <v>1285394</v>
      </c>
      <c r="G33" s="16">
        <f t="shared" ref="G33:I33" si="16">G34+G36+G38+G40</f>
        <v>0</v>
      </c>
      <c r="H33" s="16">
        <f t="shared" si="16"/>
        <v>1285073</v>
      </c>
      <c r="I33" s="16">
        <f t="shared" si="16"/>
        <v>0</v>
      </c>
      <c r="J33" s="18">
        <f t="shared" si="2"/>
        <v>99.975027112309533</v>
      </c>
      <c r="K33" s="18"/>
    </row>
    <row r="34" spans="1:11" ht="82.5" x14ac:dyDescent="0.25">
      <c r="A34" s="14" t="s">
        <v>16</v>
      </c>
      <c r="B34" s="15" t="s">
        <v>6</v>
      </c>
      <c r="C34" s="15" t="s">
        <v>44</v>
      </c>
      <c r="D34" s="15" t="s">
        <v>45</v>
      </c>
      <c r="E34" s="15" t="s">
        <v>17</v>
      </c>
      <c r="F34" s="16">
        <f>F35</f>
        <v>1265746</v>
      </c>
      <c r="G34" s="16">
        <f t="shared" ref="G34:I34" si="17">G35</f>
        <v>0</v>
      </c>
      <c r="H34" s="16">
        <f t="shared" si="17"/>
        <v>1265462</v>
      </c>
      <c r="I34" s="16">
        <f t="shared" si="17"/>
        <v>0</v>
      </c>
      <c r="J34" s="18">
        <f t="shared" si="2"/>
        <v>99.977562638949678</v>
      </c>
      <c r="K34" s="18"/>
    </row>
    <row r="35" spans="1:11" ht="33" x14ac:dyDescent="0.25">
      <c r="A35" s="14" t="s">
        <v>18</v>
      </c>
      <c r="B35" s="15" t="s">
        <v>6</v>
      </c>
      <c r="C35" s="15" t="s">
        <v>44</v>
      </c>
      <c r="D35" s="15" t="s">
        <v>45</v>
      </c>
      <c r="E35" s="15" t="s">
        <v>19</v>
      </c>
      <c r="F35" s="16">
        <v>1265746</v>
      </c>
      <c r="G35" s="16">
        <v>0</v>
      </c>
      <c r="H35" s="16">
        <v>1265462</v>
      </c>
      <c r="I35" s="16">
        <v>0</v>
      </c>
      <c r="J35" s="18">
        <f t="shared" si="2"/>
        <v>99.977562638949678</v>
      </c>
      <c r="K35" s="18"/>
    </row>
    <row r="36" spans="1:11" ht="33" x14ac:dyDescent="0.25">
      <c r="A36" s="14" t="s">
        <v>31</v>
      </c>
      <c r="B36" s="15" t="s">
        <v>6</v>
      </c>
      <c r="C36" s="15" t="s">
        <v>44</v>
      </c>
      <c r="D36" s="15" t="s">
        <v>45</v>
      </c>
      <c r="E36" s="15" t="s">
        <v>32</v>
      </c>
      <c r="F36" s="16">
        <f>F37</f>
        <v>19217</v>
      </c>
      <c r="G36" s="16">
        <f t="shared" ref="G36:I36" si="18">G37</f>
        <v>0</v>
      </c>
      <c r="H36" s="16">
        <f t="shared" si="18"/>
        <v>19200</v>
      </c>
      <c r="I36" s="16">
        <f t="shared" si="18"/>
        <v>0</v>
      </c>
      <c r="J36" s="18">
        <f t="shared" si="2"/>
        <v>99.911536660248728</v>
      </c>
      <c r="K36" s="18"/>
    </row>
    <row r="37" spans="1:11" ht="33" x14ac:dyDescent="0.25">
      <c r="A37" s="14" t="s">
        <v>33</v>
      </c>
      <c r="B37" s="15" t="s">
        <v>6</v>
      </c>
      <c r="C37" s="15" t="s">
        <v>44</v>
      </c>
      <c r="D37" s="15" t="s">
        <v>45</v>
      </c>
      <c r="E37" s="15" t="s">
        <v>34</v>
      </c>
      <c r="F37" s="16">
        <v>19217</v>
      </c>
      <c r="G37" s="16">
        <v>0</v>
      </c>
      <c r="H37" s="16">
        <f>19199+1</f>
        <v>19200</v>
      </c>
      <c r="I37" s="16">
        <v>0</v>
      </c>
      <c r="J37" s="18">
        <f t="shared" si="2"/>
        <v>99.911536660248728</v>
      </c>
      <c r="K37" s="18"/>
    </row>
    <row r="38" spans="1:11" ht="16.5" x14ac:dyDescent="0.25">
      <c r="A38" s="14" t="s">
        <v>35</v>
      </c>
      <c r="B38" s="15" t="s">
        <v>6</v>
      </c>
      <c r="C38" s="15" t="s">
        <v>44</v>
      </c>
      <c r="D38" s="15" t="s">
        <v>45</v>
      </c>
      <c r="E38" s="15" t="s">
        <v>36</v>
      </c>
      <c r="F38" s="16">
        <f>F39</f>
        <v>430</v>
      </c>
      <c r="G38" s="16">
        <f t="shared" ref="G38:I38" si="19">G39</f>
        <v>0</v>
      </c>
      <c r="H38" s="16">
        <f t="shared" si="19"/>
        <v>411</v>
      </c>
      <c r="I38" s="16">
        <f t="shared" si="19"/>
        <v>0</v>
      </c>
      <c r="J38" s="18">
        <f t="shared" si="2"/>
        <v>95.581395348837205</v>
      </c>
      <c r="K38" s="18"/>
    </row>
    <row r="39" spans="1:11" ht="33" x14ac:dyDescent="0.25">
      <c r="A39" s="14" t="s">
        <v>46</v>
      </c>
      <c r="B39" s="15" t="s">
        <v>6</v>
      </c>
      <c r="C39" s="15" t="s">
        <v>44</v>
      </c>
      <c r="D39" s="15" t="s">
        <v>45</v>
      </c>
      <c r="E39" s="15" t="s">
        <v>47</v>
      </c>
      <c r="F39" s="16">
        <v>430</v>
      </c>
      <c r="G39" s="16">
        <v>0</v>
      </c>
      <c r="H39" s="16">
        <f>412-1</f>
        <v>411</v>
      </c>
      <c r="I39" s="16">
        <v>0</v>
      </c>
      <c r="J39" s="18">
        <f t="shared" si="2"/>
        <v>95.581395348837205</v>
      </c>
      <c r="K39" s="18"/>
    </row>
    <row r="40" spans="1:11" ht="16.5" x14ac:dyDescent="0.25">
      <c r="A40" s="14" t="s">
        <v>39</v>
      </c>
      <c r="B40" s="15" t="s">
        <v>6</v>
      </c>
      <c r="C40" s="15" t="s">
        <v>44</v>
      </c>
      <c r="D40" s="15" t="s">
        <v>45</v>
      </c>
      <c r="E40" s="15" t="s">
        <v>40</v>
      </c>
      <c r="F40" s="16">
        <f>F41</f>
        <v>1</v>
      </c>
      <c r="G40" s="16">
        <f t="shared" ref="G40:I40" si="20">G41</f>
        <v>0</v>
      </c>
      <c r="H40" s="16">
        <f t="shared" si="20"/>
        <v>0</v>
      </c>
      <c r="I40" s="16">
        <f t="shared" si="20"/>
        <v>0</v>
      </c>
      <c r="J40" s="18">
        <f t="shared" si="2"/>
        <v>0</v>
      </c>
      <c r="K40" s="18"/>
    </row>
    <row r="41" spans="1:11" ht="16.5" x14ac:dyDescent="0.25">
      <c r="A41" s="14" t="s">
        <v>41</v>
      </c>
      <c r="B41" s="15" t="s">
        <v>6</v>
      </c>
      <c r="C41" s="15" t="s">
        <v>44</v>
      </c>
      <c r="D41" s="15" t="s">
        <v>45</v>
      </c>
      <c r="E41" s="15" t="s">
        <v>42</v>
      </c>
      <c r="F41" s="16">
        <v>1</v>
      </c>
      <c r="G41" s="16">
        <v>0</v>
      </c>
      <c r="H41" s="16"/>
      <c r="I41" s="16">
        <v>0</v>
      </c>
      <c r="J41" s="18">
        <f t="shared" si="2"/>
        <v>0</v>
      </c>
      <c r="K41" s="18"/>
    </row>
    <row r="42" spans="1:11" ht="49.5" x14ac:dyDescent="0.25">
      <c r="A42" s="14" t="s">
        <v>48</v>
      </c>
      <c r="B42" s="15" t="s">
        <v>6</v>
      </c>
      <c r="C42" s="15" t="s">
        <v>44</v>
      </c>
      <c r="D42" s="15" t="s">
        <v>49</v>
      </c>
      <c r="E42" s="15"/>
      <c r="F42" s="16">
        <f>F43</f>
        <v>1558</v>
      </c>
      <c r="G42" s="16">
        <f t="shared" ref="G42:I43" si="21">G43</f>
        <v>1558</v>
      </c>
      <c r="H42" s="16">
        <f t="shared" si="21"/>
        <v>1527</v>
      </c>
      <c r="I42" s="16">
        <f t="shared" si="21"/>
        <v>1527</v>
      </c>
      <c r="J42" s="18">
        <f t="shared" si="2"/>
        <v>98.010269576379969</v>
      </c>
      <c r="K42" s="18">
        <f t="shared" si="13"/>
        <v>98.010269576379969</v>
      </c>
    </row>
    <row r="43" spans="1:11" ht="82.5" x14ac:dyDescent="0.25">
      <c r="A43" s="14" t="s">
        <v>16</v>
      </c>
      <c r="B43" s="15" t="s">
        <v>6</v>
      </c>
      <c r="C43" s="15" t="s">
        <v>44</v>
      </c>
      <c r="D43" s="15" t="s">
        <v>49</v>
      </c>
      <c r="E43" s="15" t="s">
        <v>17</v>
      </c>
      <c r="F43" s="16">
        <f>F44</f>
        <v>1558</v>
      </c>
      <c r="G43" s="16">
        <f t="shared" si="21"/>
        <v>1558</v>
      </c>
      <c r="H43" s="16">
        <f t="shared" si="21"/>
        <v>1527</v>
      </c>
      <c r="I43" s="16">
        <f t="shared" si="21"/>
        <v>1527</v>
      </c>
      <c r="J43" s="18">
        <f t="shared" si="2"/>
        <v>98.010269576379969</v>
      </c>
      <c r="K43" s="18">
        <f t="shared" si="13"/>
        <v>98.010269576379969</v>
      </c>
    </row>
    <row r="44" spans="1:11" ht="33" x14ac:dyDescent="0.25">
      <c r="A44" s="14" t="s">
        <v>18</v>
      </c>
      <c r="B44" s="15" t="s">
        <v>6</v>
      </c>
      <c r="C44" s="15" t="s">
        <v>44</v>
      </c>
      <c r="D44" s="15" t="s">
        <v>49</v>
      </c>
      <c r="E44" s="15" t="s">
        <v>19</v>
      </c>
      <c r="F44" s="16">
        <v>1558</v>
      </c>
      <c r="G44" s="16">
        <v>1558</v>
      </c>
      <c r="H44" s="16">
        <v>1527</v>
      </c>
      <c r="I44" s="16">
        <v>1527</v>
      </c>
      <c r="J44" s="18">
        <f t="shared" si="2"/>
        <v>98.010269576379969</v>
      </c>
      <c r="K44" s="18">
        <f t="shared" si="13"/>
        <v>98.010269576379969</v>
      </c>
    </row>
    <row r="45" spans="1:11" ht="33" x14ac:dyDescent="0.25">
      <c r="A45" s="14" t="s">
        <v>50</v>
      </c>
      <c r="B45" s="15" t="s">
        <v>6</v>
      </c>
      <c r="C45" s="15" t="s">
        <v>44</v>
      </c>
      <c r="D45" s="15" t="s">
        <v>51</v>
      </c>
      <c r="E45" s="15"/>
      <c r="F45" s="16">
        <f>F46</f>
        <v>1289</v>
      </c>
      <c r="G45" s="16">
        <f t="shared" ref="G45:I46" si="22">G46</f>
        <v>1289</v>
      </c>
      <c r="H45" s="16">
        <f t="shared" si="22"/>
        <v>1281</v>
      </c>
      <c r="I45" s="16">
        <f t="shared" si="22"/>
        <v>1281</v>
      </c>
      <c r="J45" s="18">
        <f t="shared" si="2"/>
        <v>99.379363847944148</v>
      </c>
      <c r="K45" s="18">
        <f t="shared" si="13"/>
        <v>99.379363847944148</v>
      </c>
    </row>
    <row r="46" spans="1:11" ht="82.5" x14ac:dyDescent="0.25">
      <c r="A46" s="14" t="s">
        <v>16</v>
      </c>
      <c r="B46" s="15" t="s">
        <v>6</v>
      </c>
      <c r="C46" s="15" t="s">
        <v>44</v>
      </c>
      <c r="D46" s="15" t="s">
        <v>51</v>
      </c>
      <c r="E46" s="15" t="s">
        <v>17</v>
      </c>
      <c r="F46" s="16">
        <f>F47</f>
        <v>1289</v>
      </c>
      <c r="G46" s="16">
        <f t="shared" si="22"/>
        <v>1289</v>
      </c>
      <c r="H46" s="16">
        <f t="shared" si="22"/>
        <v>1281</v>
      </c>
      <c r="I46" s="16">
        <f t="shared" si="22"/>
        <v>1281</v>
      </c>
      <c r="J46" s="18">
        <f t="shared" si="2"/>
        <v>99.379363847944148</v>
      </c>
      <c r="K46" s="18">
        <f t="shared" si="13"/>
        <v>99.379363847944148</v>
      </c>
    </row>
    <row r="47" spans="1:11" ht="33" x14ac:dyDescent="0.25">
      <c r="A47" s="14" t="s">
        <v>18</v>
      </c>
      <c r="B47" s="15" t="s">
        <v>6</v>
      </c>
      <c r="C47" s="15" t="s">
        <v>44</v>
      </c>
      <c r="D47" s="15" t="s">
        <v>51</v>
      </c>
      <c r="E47" s="15" t="s">
        <v>19</v>
      </c>
      <c r="F47" s="16">
        <v>1289</v>
      </c>
      <c r="G47" s="16">
        <v>1289</v>
      </c>
      <c r="H47" s="16">
        <v>1281</v>
      </c>
      <c r="I47" s="16">
        <v>1281</v>
      </c>
      <c r="J47" s="18">
        <f t="shared" si="2"/>
        <v>99.379363847944148</v>
      </c>
      <c r="K47" s="18">
        <f t="shared" si="13"/>
        <v>99.379363847944148</v>
      </c>
    </row>
    <row r="48" spans="1:11" ht="33" x14ac:dyDescent="0.25">
      <c r="A48" s="14" t="s">
        <v>52</v>
      </c>
      <c r="B48" s="15" t="s">
        <v>6</v>
      </c>
      <c r="C48" s="15" t="s">
        <v>44</v>
      </c>
      <c r="D48" s="15" t="s">
        <v>53</v>
      </c>
      <c r="E48" s="15"/>
      <c r="F48" s="16">
        <f>F49+F51</f>
        <v>9367</v>
      </c>
      <c r="G48" s="16">
        <f t="shared" ref="G48:I48" si="23">G49+G51</f>
        <v>9367</v>
      </c>
      <c r="H48" s="16">
        <f t="shared" si="23"/>
        <v>9344</v>
      </c>
      <c r="I48" s="16">
        <f t="shared" si="23"/>
        <v>9344</v>
      </c>
      <c r="J48" s="18">
        <f t="shared" si="2"/>
        <v>99.754457136756699</v>
      </c>
      <c r="K48" s="18">
        <f t="shared" si="13"/>
        <v>99.754457136756699</v>
      </c>
    </row>
    <row r="49" spans="1:11" ht="82.5" x14ac:dyDescent="0.25">
      <c r="A49" s="14" t="s">
        <v>16</v>
      </c>
      <c r="B49" s="15" t="s">
        <v>6</v>
      </c>
      <c r="C49" s="15" t="s">
        <v>44</v>
      </c>
      <c r="D49" s="15" t="s">
        <v>53</v>
      </c>
      <c r="E49" s="15" t="s">
        <v>17</v>
      </c>
      <c r="F49" s="16">
        <f>F50</f>
        <v>9340</v>
      </c>
      <c r="G49" s="16">
        <f t="shared" ref="G49:I49" si="24">G50</f>
        <v>9340</v>
      </c>
      <c r="H49" s="16">
        <f t="shared" si="24"/>
        <v>9317</v>
      </c>
      <c r="I49" s="16">
        <f t="shared" si="24"/>
        <v>9317</v>
      </c>
      <c r="J49" s="18">
        <f t="shared" si="2"/>
        <v>99.753747323340463</v>
      </c>
      <c r="K49" s="18">
        <f t="shared" si="13"/>
        <v>99.753747323340463</v>
      </c>
    </row>
    <row r="50" spans="1:11" ht="33" x14ac:dyDescent="0.25">
      <c r="A50" s="14" t="s">
        <v>18</v>
      </c>
      <c r="B50" s="15" t="s">
        <v>6</v>
      </c>
      <c r="C50" s="15" t="s">
        <v>44</v>
      </c>
      <c r="D50" s="15" t="s">
        <v>53</v>
      </c>
      <c r="E50" s="15" t="s">
        <v>19</v>
      </c>
      <c r="F50" s="16">
        <v>9340</v>
      </c>
      <c r="G50" s="16">
        <v>9340</v>
      </c>
      <c r="H50" s="16">
        <v>9317</v>
      </c>
      <c r="I50" s="16">
        <v>9317</v>
      </c>
      <c r="J50" s="18">
        <f t="shared" si="2"/>
        <v>99.753747323340463</v>
      </c>
      <c r="K50" s="18">
        <f t="shared" si="13"/>
        <v>99.753747323340463</v>
      </c>
    </row>
    <row r="51" spans="1:11" ht="33" x14ac:dyDescent="0.25">
      <c r="A51" s="14" t="s">
        <v>31</v>
      </c>
      <c r="B51" s="15" t="s">
        <v>6</v>
      </c>
      <c r="C51" s="15" t="s">
        <v>44</v>
      </c>
      <c r="D51" s="15" t="s">
        <v>53</v>
      </c>
      <c r="E51" s="15" t="s">
        <v>32</v>
      </c>
      <c r="F51" s="16">
        <f>F52</f>
        <v>27</v>
      </c>
      <c r="G51" s="16">
        <f t="shared" ref="G51:I51" si="25">G52</f>
        <v>27</v>
      </c>
      <c r="H51" s="16">
        <f t="shared" si="25"/>
        <v>27</v>
      </c>
      <c r="I51" s="16">
        <f t="shared" si="25"/>
        <v>27</v>
      </c>
      <c r="J51" s="18">
        <f t="shared" si="2"/>
        <v>100</v>
      </c>
      <c r="K51" s="18">
        <f t="shared" si="13"/>
        <v>100</v>
      </c>
    </row>
    <row r="52" spans="1:11" ht="33" x14ac:dyDescent="0.25">
      <c r="A52" s="14" t="s">
        <v>33</v>
      </c>
      <c r="B52" s="15" t="s">
        <v>6</v>
      </c>
      <c r="C52" s="15" t="s">
        <v>44</v>
      </c>
      <c r="D52" s="15" t="s">
        <v>53</v>
      </c>
      <c r="E52" s="15" t="s">
        <v>34</v>
      </c>
      <c r="F52" s="16">
        <v>27</v>
      </c>
      <c r="G52" s="16">
        <v>27</v>
      </c>
      <c r="H52" s="16">
        <v>27</v>
      </c>
      <c r="I52" s="16">
        <v>27</v>
      </c>
      <c r="J52" s="18">
        <f t="shared" si="2"/>
        <v>100</v>
      </c>
      <c r="K52" s="18">
        <f t="shared" si="13"/>
        <v>100</v>
      </c>
    </row>
    <row r="53" spans="1:11" ht="33" x14ac:dyDescent="0.25">
      <c r="A53" s="14" t="s">
        <v>54</v>
      </c>
      <c r="B53" s="15" t="s">
        <v>6</v>
      </c>
      <c r="C53" s="15" t="s">
        <v>44</v>
      </c>
      <c r="D53" s="15" t="s">
        <v>55</v>
      </c>
      <c r="E53" s="15"/>
      <c r="F53" s="16">
        <f>F54+F56</f>
        <v>6975</v>
      </c>
      <c r="G53" s="16">
        <f t="shared" ref="G53:I53" si="26">G54+G56</f>
        <v>6975</v>
      </c>
      <c r="H53" s="16">
        <f t="shared" si="26"/>
        <v>6966</v>
      </c>
      <c r="I53" s="16">
        <f t="shared" si="26"/>
        <v>6966</v>
      </c>
      <c r="J53" s="18">
        <f t="shared" si="2"/>
        <v>99.870967741935473</v>
      </c>
      <c r="K53" s="18">
        <f t="shared" si="13"/>
        <v>99.870967741935473</v>
      </c>
    </row>
    <row r="54" spans="1:11" ht="82.5" x14ac:dyDescent="0.25">
      <c r="A54" s="14" t="s">
        <v>16</v>
      </c>
      <c r="B54" s="15" t="s">
        <v>6</v>
      </c>
      <c r="C54" s="15" t="s">
        <v>44</v>
      </c>
      <c r="D54" s="15" t="s">
        <v>55</v>
      </c>
      <c r="E54" s="15" t="s">
        <v>17</v>
      </c>
      <c r="F54" s="16">
        <f>F55</f>
        <v>6972</v>
      </c>
      <c r="G54" s="16">
        <f t="shared" ref="G54:I54" si="27">G55</f>
        <v>6972</v>
      </c>
      <c r="H54" s="16">
        <f t="shared" si="27"/>
        <v>6963</v>
      </c>
      <c r="I54" s="16">
        <f t="shared" si="27"/>
        <v>6963</v>
      </c>
      <c r="J54" s="18">
        <f t="shared" si="2"/>
        <v>99.870912220309819</v>
      </c>
      <c r="K54" s="18">
        <f t="shared" si="13"/>
        <v>99.870912220309819</v>
      </c>
    </row>
    <row r="55" spans="1:11" ht="33" x14ac:dyDescent="0.25">
      <c r="A55" s="14" t="s">
        <v>18</v>
      </c>
      <c r="B55" s="15" t="s">
        <v>6</v>
      </c>
      <c r="C55" s="15" t="s">
        <v>44</v>
      </c>
      <c r="D55" s="15" t="s">
        <v>55</v>
      </c>
      <c r="E55" s="15" t="s">
        <v>19</v>
      </c>
      <c r="F55" s="16">
        <v>6972</v>
      </c>
      <c r="G55" s="16">
        <v>6972</v>
      </c>
      <c r="H55" s="16">
        <v>6963</v>
      </c>
      <c r="I55" s="16">
        <v>6963</v>
      </c>
      <c r="J55" s="18">
        <f t="shared" si="2"/>
        <v>99.870912220309819</v>
      </c>
      <c r="K55" s="18">
        <f t="shared" si="13"/>
        <v>99.870912220309819</v>
      </c>
    </row>
    <row r="56" spans="1:11" ht="16.5" x14ac:dyDescent="0.25">
      <c r="A56" s="14" t="s">
        <v>35</v>
      </c>
      <c r="B56" s="15" t="s">
        <v>6</v>
      </c>
      <c r="C56" s="15" t="s">
        <v>44</v>
      </c>
      <c r="D56" s="15" t="s">
        <v>55</v>
      </c>
      <c r="E56" s="15" t="s">
        <v>36</v>
      </c>
      <c r="F56" s="16">
        <f>F57</f>
        <v>3</v>
      </c>
      <c r="G56" s="16">
        <f t="shared" ref="G56:I56" si="28">G57</f>
        <v>3</v>
      </c>
      <c r="H56" s="16">
        <f t="shared" si="28"/>
        <v>3</v>
      </c>
      <c r="I56" s="16">
        <f t="shared" si="28"/>
        <v>3</v>
      </c>
      <c r="J56" s="18">
        <f t="shared" si="2"/>
        <v>100</v>
      </c>
      <c r="K56" s="18">
        <f t="shared" si="13"/>
        <v>100</v>
      </c>
    </row>
    <row r="57" spans="1:11" ht="33" x14ac:dyDescent="0.25">
      <c r="A57" s="14" t="s">
        <v>46</v>
      </c>
      <c r="B57" s="15" t="s">
        <v>6</v>
      </c>
      <c r="C57" s="15" t="s">
        <v>44</v>
      </c>
      <c r="D57" s="15" t="s">
        <v>55</v>
      </c>
      <c r="E57" s="15" t="s">
        <v>47</v>
      </c>
      <c r="F57" s="16">
        <v>3</v>
      </c>
      <c r="G57" s="16">
        <v>3</v>
      </c>
      <c r="H57" s="16">
        <v>3</v>
      </c>
      <c r="I57" s="16">
        <v>3</v>
      </c>
      <c r="J57" s="18">
        <f t="shared" si="2"/>
        <v>100</v>
      </c>
      <c r="K57" s="18">
        <f t="shared" si="13"/>
        <v>100</v>
      </c>
    </row>
    <row r="58" spans="1:11" ht="49.5" x14ac:dyDescent="0.25">
      <c r="A58" s="14" t="s">
        <v>56</v>
      </c>
      <c r="B58" s="15" t="s">
        <v>6</v>
      </c>
      <c r="C58" s="15" t="s">
        <v>44</v>
      </c>
      <c r="D58" s="15" t="s">
        <v>57</v>
      </c>
      <c r="E58" s="15"/>
      <c r="F58" s="16">
        <f>F59+F61+F63</f>
        <v>66333</v>
      </c>
      <c r="G58" s="16">
        <f t="shared" ref="G58:I58" si="29">G59+G61+G63</f>
        <v>66333</v>
      </c>
      <c r="H58" s="16">
        <f t="shared" si="29"/>
        <v>66052</v>
      </c>
      <c r="I58" s="16">
        <f t="shared" si="29"/>
        <v>66052</v>
      </c>
      <c r="J58" s="18">
        <f t="shared" si="2"/>
        <v>99.57637978080291</v>
      </c>
      <c r="K58" s="18">
        <f t="shared" si="13"/>
        <v>99.57637978080291</v>
      </c>
    </row>
    <row r="59" spans="1:11" ht="82.5" x14ac:dyDescent="0.25">
      <c r="A59" s="14" t="s">
        <v>16</v>
      </c>
      <c r="B59" s="15" t="s">
        <v>6</v>
      </c>
      <c r="C59" s="15" t="s">
        <v>44</v>
      </c>
      <c r="D59" s="15" t="s">
        <v>57</v>
      </c>
      <c r="E59" s="15" t="s">
        <v>17</v>
      </c>
      <c r="F59" s="16">
        <f>F60</f>
        <v>66032</v>
      </c>
      <c r="G59" s="16">
        <f t="shared" ref="G59:I59" si="30">G60</f>
        <v>66032</v>
      </c>
      <c r="H59" s="16">
        <f t="shared" si="30"/>
        <v>65815</v>
      </c>
      <c r="I59" s="16">
        <f t="shared" si="30"/>
        <v>65815</v>
      </c>
      <c r="J59" s="18">
        <f t="shared" si="2"/>
        <v>99.671371456263628</v>
      </c>
      <c r="K59" s="18">
        <f t="shared" si="13"/>
        <v>99.671371456263628</v>
      </c>
    </row>
    <row r="60" spans="1:11" ht="33" x14ac:dyDescent="0.25">
      <c r="A60" s="14" t="s">
        <v>18</v>
      </c>
      <c r="B60" s="15" t="s">
        <v>6</v>
      </c>
      <c r="C60" s="15" t="s">
        <v>44</v>
      </c>
      <c r="D60" s="15" t="s">
        <v>57</v>
      </c>
      <c r="E60" s="15" t="s">
        <v>19</v>
      </c>
      <c r="F60" s="16">
        <v>66032</v>
      </c>
      <c r="G60" s="16">
        <v>66032</v>
      </c>
      <c r="H60" s="16">
        <v>65815</v>
      </c>
      <c r="I60" s="16">
        <v>65815</v>
      </c>
      <c r="J60" s="18">
        <f t="shared" si="2"/>
        <v>99.671371456263628</v>
      </c>
      <c r="K60" s="18">
        <f t="shared" si="13"/>
        <v>99.671371456263628</v>
      </c>
    </row>
    <row r="61" spans="1:11" ht="33" x14ac:dyDescent="0.25">
      <c r="A61" s="14" t="s">
        <v>31</v>
      </c>
      <c r="B61" s="15" t="s">
        <v>6</v>
      </c>
      <c r="C61" s="15" t="s">
        <v>44</v>
      </c>
      <c r="D61" s="15" t="s">
        <v>57</v>
      </c>
      <c r="E61" s="15" t="s">
        <v>32</v>
      </c>
      <c r="F61" s="16">
        <f>F62</f>
        <v>222</v>
      </c>
      <c r="G61" s="16">
        <f t="shared" ref="G61:I61" si="31">G62</f>
        <v>222</v>
      </c>
      <c r="H61" s="16">
        <f t="shared" si="31"/>
        <v>158</v>
      </c>
      <c r="I61" s="16">
        <f t="shared" si="31"/>
        <v>158</v>
      </c>
      <c r="J61" s="18">
        <f t="shared" si="2"/>
        <v>71.171171171171167</v>
      </c>
      <c r="K61" s="18">
        <f t="shared" si="13"/>
        <v>71.171171171171167</v>
      </c>
    </row>
    <row r="62" spans="1:11" ht="33" x14ac:dyDescent="0.25">
      <c r="A62" s="14" t="s">
        <v>33</v>
      </c>
      <c r="B62" s="15" t="s">
        <v>6</v>
      </c>
      <c r="C62" s="15" t="s">
        <v>44</v>
      </c>
      <c r="D62" s="15" t="s">
        <v>57</v>
      </c>
      <c r="E62" s="15" t="s">
        <v>34</v>
      </c>
      <c r="F62" s="16">
        <v>222</v>
      </c>
      <c r="G62" s="16">
        <v>222</v>
      </c>
      <c r="H62" s="16">
        <v>158</v>
      </c>
      <c r="I62" s="16">
        <v>158</v>
      </c>
      <c r="J62" s="18">
        <f t="shared" si="2"/>
        <v>71.171171171171167</v>
      </c>
      <c r="K62" s="18">
        <f t="shared" si="13"/>
        <v>71.171171171171167</v>
      </c>
    </row>
    <row r="63" spans="1:11" ht="16.5" x14ac:dyDescent="0.25">
      <c r="A63" s="14" t="s">
        <v>35</v>
      </c>
      <c r="B63" s="15" t="s">
        <v>6</v>
      </c>
      <c r="C63" s="15" t="s">
        <v>44</v>
      </c>
      <c r="D63" s="15" t="s">
        <v>57</v>
      </c>
      <c r="E63" s="15" t="s">
        <v>36</v>
      </c>
      <c r="F63" s="16">
        <f>F64</f>
        <v>79</v>
      </c>
      <c r="G63" s="16">
        <f t="shared" ref="G63:I63" si="32">G64</f>
        <v>79</v>
      </c>
      <c r="H63" s="16">
        <f t="shared" si="32"/>
        <v>79</v>
      </c>
      <c r="I63" s="16">
        <f t="shared" si="32"/>
        <v>79</v>
      </c>
      <c r="J63" s="18">
        <f t="shared" si="2"/>
        <v>100</v>
      </c>
      <c r="K63" s="18">
        <f t="shared" si="13"/>
        <v>100</v>
      </c>
    </row>
    <row r="64" spans="1:11" ht="33" x14ac:dyDescent="0.25">
      <c r="A64" s="14" t="s">
        <v>46</v>
      </c>
      <c r="B64" s="15" t="s">
        <v>6</v>
      </c>
      <c r="C64" s="15" t="s">
        <v>44</v>
      </c>
      <c r="D64" s="15" t="s">
        <v>57</v>
      </c>
      <c r="E64" s="15" t="s">
        <v>47</v>
      </c>
      <c r="F64" s="16">
        <v>79</v>
      </c>
      <c r="G64" s="16">
        <v>79</v>
      </c>
      <c r="H64" s="16">
        <v>79</v>
      </c>
      <c r="I64" s="16">
        <v>79</v>
      </c>
      <c r="J64" s="18">
        <f t="shared" si="2"/>
        <v>100</v>
      </c>
      <c r="K64" s="18">
        <f t="shared" si="13"/>
        <v>100</v>
      </c>
    </row>
    <row r="65" spans="1:11" ht="49.5" x14ac:dyDescent="0.25">
      <c r="A65" s="14" t="s">
        <v>58</v>
      </c>
      <c r="B65" s="15" t="s">
        <v>6</v>
      </c>
      <c r="C65" s="15" t="s">
        <v>44</v>
      </c>
      <c r="D65" s="15" t="s">
        <v>59</v>
      </c>
      <c r="E65" s="15"/>
      <c r="F65" s="16">
        <f>F66+F68</f>
        <v>9396</v>
      </c>
      <c r="G65" s="16">
        <f t="shared" ref="G65:I65" si="33">G66+G68</f>
        <v>9396</v>
      </c>
      <c r="H65" s="16">
        <f t="shared" si="33"/>
        <v>9344</v>
      </c>
      <c r="I65" s="16">
        <f t="shared" si="33"/>
        <v>9344</v>
      </c>
      <c r="J65" s="18">
        <f t="shared" si="2"/>
        <v>99.446573009791408</v>
      </c>
      <c r="K65" s="18">
        <f t="shared" si="13"/>
        <v>99.446573009791408</v>
      </c>
    </row>
    <row r="66" spans="1:11" ht="82.5" x14ac:dyDescent="0.25">
      <c r="A66" s="14" t="s">
        <v>16</v>
      </c>
      <c r="B66" s="15" t="s">
        <v>6</v>
      </c>
      <c r="C66" s="15" t="s">
        <v>44</v>
      </c>
      <c r="D66" s="15" t="s">
        <v>59</v>
      </c>
      <c r="E66" s="15" t="s">
        <v>17</v>
      </c>
      <c r="F66" s="16">
        <f>F67</f>
        <v>9363</v>
      </c>
      <c r="G66" s="16">
        <f t="shared" ref="G66:I66" si="34">G67</f>
        <v>9363</v>
      </c>
      <c r="H66" s="16">
        <f t="shared" si="34"/>
        <v>9319</v>
      </c>
      <c r="I66" s="16">
        <f t="shared" si="34"/>
        <v>9319</v>
      </c>
      <c r="J66" s="18">
        <f t="shared" si="2"/>
        <v>99.530065150058746</v>
      </c>
      <c r="K66" s="18">
        <f t="shared" si="13"/>
        <v>99.530065150058746</v>
      </c>
    </row>
    <row r="67" spans="1:11" ht="33" x14ac:dyDescent="0.25">
      <c r="A67" s="14" t="s">
        <v>18</v>
      </c>
      <c r="B67" s="15" t="s">
        <v>6</v>
      </c>
      <c r="C67" s="15" t="s">
        <v>44</v>
      </c>
      <c r="D67" s="15" t="s">
        <v>59</v>
      </c>
      <c r="E67" s="15" t="s">
        <v>19</v>
      </c>
      <c r="F67" s="16">
        <v>9363</v>
      </c>
      <c r="G67" s="16">
        <v>9363</v>
      </c>
      <c r="H67" s="16">
        <v>9319</v>
      </c>
      <c r="I67" s="16">
        <v>9319</v>
      </c>
      <c r="J67" s="18">
        <f t="shared" si="2"/>
        <v>99.530065150058746</v>
      </c>
      <c r="K67" s="18">
        <f t="shared" si="13"/>
        <v>99.530065150058746</v>
      </c>
    </row>
    <row r="68" spans="1:11" ht="33" x14ac:dyDescent="0.25">
      <c r="A68" s="14" t="s">
        <v>31</v>
      </c>
      <c r="B68" s="15" t="s">
        <v>6</v>
      </c>
      <c r="C68" s="15" t="s">
        <v>44</v>
      </c>
      <c r="D68" s="15" t="s">
        <v>59</v>
      </c>
      <c r="E68" s="15" t="s">
        <v>32</v>
      </c>
      <c r="F68" s="16">
        <f>F69</f>
        <v>33</v>
      </c>
      <c r="G68" s="16">
        <f t="shared" ref="G68:I68" si="35">G69</f>
        <v>33</v>
      </c>
      <c r="H68" s="16">
        <f t="shared" si="35"/>
        <v>25</v>
      </c>
      <c r="I68" s="16">
        <f t="shared" si="35"/>
        <v>25</v>
      </c>
      <c r="J68" s="18">
        <f t="shared" si="2"/>
        <v>75.757575757575751</v>
      </c>
      <c r="K68" s="18">
        <f t="shared" si="13"/>
        <v>75.757575757575751</v>
      </c>
    </row>
    <row r="69" spans="1:11" ht="33" x14ac:dyDescent="0.25">
      <c r="A69" s="14" t="s">
        <v>33</v>
      </c>
      <c r="B69" s="15" t="s">
        <v>6</v>
      </c>
      <c r="C69" s="15" t="s">
        <v>44</v>
      </c>
      <c r="D69" s="15" t="s">
        <v>59</v>
      </c>
      <c r="E69" s="15" t="s">
        <v>34</v>
      </c>
      <c r="F69" s="16">
        <v>33</v>
      </c>
      <c r="G69" s="16">
        <v>33</v>
      </c>
      <c r="H69" s="16">
        <v>25</v>
      </c>
      <c r="I69" s="16">
        <v>25</v>
      </c>
      <c r="J69" s="18">
        <f t="shared" si="2"/>
        <v>75.757575757575751</v>
      </c>
      <c r="K69" s="18">
        <f t="shared" si="13"/>
        <v>75.757575757575751</v>
      </c>
    </row>
    <row r="70" spans="1:11" ht="16.5" x14ac:dyDescent="0.25">
      <c r="A70" s="14" t="s">
        <v>60</v>
      </c>
      <c r="B70" s="15" t="s">
        <v>6</v>
      </c>
      <c r="C70" s="15" t="s">
        <v>44</v>
      </c>
      <c r="D70" s="15" t="s">
        <v>61</v>
      </c>
      <c r="E70" s="15"/>
      <c r="F70" s="16">
        <f>F71+F73</f>
        <v>3394</v>
      </c>
      <c r="G70" s="16">
        <f t="shared" ref="G70:I70" si="36">G71+G73</f>
        <v>3394</v>
      </c>
      <c r="H70" s="16">
        <f t="shared" si="36"/>
        <v>3387</v>
      </c>
      <c r="I70" s="16">
        <f t="shared" si="36"/>
        <v>3387</v>
      </c>
      <c r="J70" s="18">
        <f t="shared" ref="J70:J133" si="37">H70/F70*100</f>
        <v>99.79375368296995</v>
      </c>
      <c r="K70" s="18">
        <f t="shared" ref="K70:K133" si="38">I70/G70*100</f>
        <v>99.79375368296995</v>
      </c>
    </row>
    <row r="71" spans="1:11" ht="82.5" x14ac:dyDescent="0.25">
      <c r="A71" s="14" t="s">
        <v>16</v>
      </c>
      <c r="B71" s="15" t="s">
        <v>6</v>
      </c>
      <c r="C71" s="15" t="s">
        <v>44</v>
      </c>
      <c r="D71" s="15" t="s">
        <v>61</v>
      </c>
      <c r="E71" s="15" t="s">
        <v>17</v>
      </c>
      <c r="F71" s="16">
        <f>F72</f>
        <v>3380</v>
      </c>
      <c r="G71" s="16">
        <f t="shared" ref="G71:I71" si="39">G72</f>
        <v>3380</v>
      </c>
      <c r="H71" s="16">
        <f t="shared" si="39"/>
        <v>3380</v>
      </c>
      <c r="I71" s="16">
        <f t="shared" si="39"/>
        <v>3380</v>
      </c>
      <c r="J71" s="18">
        <f t="shared" si="37"/>
        <v>100</v>
      </c>
      <c r="K71" s="18">
        <f t="shared" si="38"/>
        <v>100</v>
      </c>
    </row>
    <row r="72" spans="1:11" ht="33" x14ac:dyDescent="0.25">
      <c r="A72" s="14" t="s">
        <v>18</v>
      </c>
      <c r="B72" s="15" t="s">
        <v>6</v>
      </c>
      <c r="C72" s="15" t="s">
        <v>44</v>
      </c>
      <c r="D72" s="15" t="s">
        <v>61</v>
      </c>
      <c r="E72" s="15" t="s">
        <v>19</v>
      </c>
      <c r="F72" s="16">
        <v>3380</v>
      </c>
      <c r="G72" s="16">
        <v>3380</v>
      </c>
      <c r="H72" s="16">
        <v>3380</v>
      </c>
      <c r="I72" s="16">
        <v>3380</v>
      </c>
      <c r="J72" s="18">
        <f t="shared" si="37"/>
        <v>100</v>
      </c>
      <c r="K72" s="18">
        <f t="shared" si="38"/>
        <v>100</v>
      </c>
    </row>
    <row r="73" spans="1:11" ht="33" x14ac:dyDescent="0.25">
      <c r="A73" s="14" t="s">
        <v>31</v>
      </c>
      <c r="B73" s="15" t="s">
        <v>6</v>
      </c>
      <c r="C73" s="15" t="s">
        <v>44</v>
      </c>
      <c r="D73" s="15" t="s">
        <v>61</v>
      </c>
      <c r="E73" s="15" t="s">
        <v>32</v>
      </c>
      <c r="F73" s="16">
        <f>F74</f>
        <v>14</v>
      </c>
      <c r="G73" s="16">
        <f t="shared" ref="G73:I73" si="40">G74</f>
        <v>14</v>
      </c>
      <c r="H73" s="16">
        <f t="shared" si="40"/>
        <v>7</v>
      </c>
      <c r="I73" s="16">
        <f t="shared" si="40"/>
        <v>7</v>
      </c>
      <c r="J73" s="18">
        <f t="shared" si="37"/>
        <v>50</v>
      </c>
      <c r="K73" s="18">
        <f t="shared" si="38"/>
        <v>50</v>
      </c>
    </row>
    <row r="74" spans="1:11" ht="33" x14ac:dyDescent="0.25">
      <c r="A74" s="14" t="s">
        <v>33</v>
      </c>
      <c r="B74" s="15" t="s">
        <v>6</v>
      </c>
      <c r="C74" s="15" t="s">
        <v>44</v>
      </c>
      <c r="D74" s="15" t="s">
        <v>61</v>
      </c>
      <c r="E74" s="15" t="s">
        <v>34</v>
      </c>
      <c r="F74" s="16">
        <v>14</v>
      </c>
      <c r="G74" s="16">
        <v>14</v>
      </c>
      <c r="H74" s="16">
        <v>7</v>
      </c>
      <c r="I74" s="16">
        <v>7</v>
      </c>
      <c r="J74" s="18">
        <f t="shared" si="37"/>
        <v>50</v>
      </c>
      <c r="K74" s="18">
        <f t="shared" si="38"/>
        <v>50</v>
      </c>
    </row>
    <row r="75" spans="1:11" ht="247.5" x14ac:dyDescent="0.25">
      <c r="A75" s="17" t="s">
        <v>62</v>
      </c>
      <c r="B75" s="15" t="s">
        <v>6</v>
      </c>
      <c r="C75" s="15" t="s">
        <v>44</v>
      </c>
      <c r="D75" s="15" t="s">
        <v>63</v>
      </c>
      <c r="E75" s="15"/>
      <c r="F75" s="16">
        <f>F76</f>
        <v>881</v>
      </c>
      <c r="G75" s="16">
        <f t="shared" ref="G75:I76" si="41">G76</f>
        <v>881</v>
      </c>
      <c r="H75" s="16">
        <f t="shared" si="41"/>
        <v>881</v>
      </c>
      <c r="I75" s="16">
        <f t="shared" si="41"/>
        <v>881</v>
      </c>
      <c r="J75" s="18">
        <f t="shared" si="37"/>
        <v>100</v>
      </c>
      <c r="K75" s="18">
        <f t="shared" si="38"/>
        <v>100</v>
      </c>
    </row>
    <row r="76" spans="1:11" ht="82.5" x14ac:dyDescent="0.25">
      <c r="A76" s="14" t="s">
        <v>16</v>
      </c>
      <c r="B76" s="15" t="s">
        <v>6</v>
      </c>
      <c r="C76" s="15" t="s">
        <v>44</v>
      </c>
      <c r="D76" s="15" t="s">
        <v>63</v>
      </c>
      <c r="E76" s="15" t="s">
        <v>17</v>
      </c>
      <c r="F76" s="16">
        <f>F77</f>
        <v>881</v>
      </c>
      <c r="G76" s="16">
        <f t="shared" si="41"/>
        <v>881</v>
      </c>
      <c r="H76" s="16">
        <f t="shared" si="41"/>
        <v>881</v>
      </c>
      <c r="I76" s="16">
        <f t="shared" si="41"/>
        <v>881</v>
      </c>
      <c r="J76" s="18">
        <f t="shared" si="37"/>
        <v>100</v>
      </c>
      <c r="K76" s="18">
        <f t="shared" si="38"/>
        <v>100</v>
      </c>
    </row>
    <row r="77" spans="1:11" ht="33" x14ac:dyDescent="0.25">
      <c r="A77" s="14" t="s">
        <v>18</v>
      </c>
      <c r="B77" s="15" t="s">
        <v>6</v>
      </c>
      <c r="C77" s="15" t="s">
        <v>44</v>
      </c>
      <c r="D77" s="15" t="s">
        <v>63</v>
      </c>
      <c r="E77" s="15" t="s">
        <v>19</v>
      </c>
      <c r="F77" s="16">
        <v>881</v>
      </c>
      <c r="G77" s="16">
        <v>881</v>
      </c>
      <c r="H77" s="16">
        <v>881</v>
      </c>
      <c r="I77" s="16">
        <v>881</v>
      </c>
      <c r="J77" s="18">
        <f t="shared" si="37"/>
        <v>100</v>
      </c>
      <c r="K77" s="18">
        <f t="shared" si="38"/>
        <v>100</v>
      </c>
    </row>
    <row r="78" spans="1:11" ht="49.5" x14ac:dyDescent="0.25">
      <c r="A78" s="14" t="s">
        <v>64</v>
      </c>
      <c r="B78" s="15" t="s">
        <v>6</v>
      </c>
      <c r="C78" s="15" t="s">
        <v>44</v>
      </c>
      <c r="D78" s="15" t="s">
        <v>65</v>
      </c>
      <c r="E78" s="15"/>
      <c r="F78" s="16">
        <f>F79</f>
        <v>117</v>
      </c>
      <c r="G78" s="16">
        <f t="shared" ref="G78:I79" si="42">G79</f>
        <v>117</v>
      </c>
      <c r="H78" s="16">
        <f t="shared" si="42"/>
        <v>112</v>
      </c>
      <c r="I78" s="16">
        <f t="shared" si="42"/>
        <v>112</v>
      </c>
      <c r="J78" s="18">
        <f t="shared" si="37"/>
        <v>95.726495726495727</v>
      </c>
      <c r="K78" s="18">
        <f t="shared" si="38"/>
        <v>95.726495726495727</v>
      </c>
    </row>
    <row r="79" spans="1:11" ht="82.5" x14ac:dyDescent="0.25">
      <c r="A79" s="14" t="s">
        <v>16</v>
      </c>
      <c r="B79" s="15" t="s">
        <v>6</v>
      </c>
      <c r="C79" s="15" t="s">
        <v>44</v>
      </c>
      <c r="D79" s="15" t="s">
        <v>65</v>
      </c>
      <c r="E79" s="15" t="s">
        <v>17</v>
      </c>
      <c r="F79" s="16">
        <f>F80</f>
        <v>117</v>
      </c>
      <c r="G79" s="16">
        <f t="shared" si="42"/>
        <v>117</v>
      </c>
      <c r="H79" s="16">
        <f t="shared" si="42"/>
        <v>112</v>
      </c>
      <c r="I79" s="16">
        <f t="shared" si="42"/>
        <v>112</v>
      </c>
      <c r="J79" s="18">
        <f t="shared" si="37"/>
        <v>95.726495726495727</v>
      </c>
      <c r="K79" s="18">
        <f t="shared" si="38"/>
        <v>95.726495726495727</v>
      </c>
    </row>
    <row r="80" spans="1:11" ht="33" x14ac:dyDescent="0.25">
      <c r="A80" s="14" t="s">
        <v>18</v>
      </c>
      <c r="B80" s="15" t="s">
        <v>6</v>
      </c>
      <c r="C80" s="15" t="s">
        <v>44</v>
      </c>
      <c r="D80" s="15" t="s">
        <v>65</v>
      </c>
      <c r="E80" s="15" t="s">
        <v>19</v>
      </c>
      <c r="F80" s="16">
        <v>117</v>
      </c>
      <c r="G80" s="16">
        <v>117</v>
      </c>
      <c r="H80" s="16">
        <v>112</v>
      </c>
      <c r="I80" s="16">
        <v>112</v>
      </c>
      <c r="J80" s="18">
        <f t="shared" si="37"/>
        <v>95.726495726495727</v>
      </c>
      <c r="K80" s="18">
        <f t="shared" si="38"/>
        <v>95.726495726495727</v>
      </c>
    </row>
    <row r="81" spans="1:11" ht="75" x14ac:dyDescent="0.3">
      <c r="A81" s="11" t="s">
        <v>66</v>
      </c>
      <c r="B81" s="12" t="s">
        <v>6</v>
      </c>
      <c r="C81" s="12" t="s">
        <v>67</v>
      </c>
      <c r="D81" s="12"/>
      <c r="E81" s="12"/>
      <c r="F81" s="13">
        <f>F82</f>
        <v>39292</v>
      </c>
      <c r="G81" s="13">
        <f t="shared" ref="G81:I82" si="43">G82</f>
        <v>0</v>
      </c>
      <c r="H81" s="13">
        <f t="shared" si="43"/>
        <v>39257</v>
      </c>
      <c r="I81" s="13">
        <f t="shared" si="43"/>
        <v>0</v>
      </c>
      <c r="J81" s="21">
        <f t="shared" si="37"/>
        <v>99.91092334317419</v>
      </c>
      <c r="K81" s="21"/>
    </row>
    <row r="82" spans="1:11" ht="16.5" x14ac:dyDescent="0.25">
      <c r="A82" s="14" t="s">
        <v>22</v>
      </c>
      <c r="B82" s="15" t="s">
        <v>6</v>
      </c>
      <c r="C82" s="15" t="s">
        <v>67</v>
      </c>
      <c r="D82" s="15" t="s">
        <v>23</v>
      </c>
      <c r="E82" s="15"/>
      <c r="F82" s="16">
        <f>F83</f>
        <v>39292</v>
      </c>
      <c r="G82" s="16">
        <f t="shared" si="43"/>
        <v>0</v>
      </c>
      <c r="H82" s="16">
        <f t="shared" si="43"/>
        <v>39257</v>
      </c>
      <c r="I82" s="16">
        <f t="shared" si="43"/>
        <v>0</v>
      </c>
      <c r="J82" s="18">
        <f t="shared" si="37"/>
        <v>99.91092334317419</v>
      </c>
      <c r="K82" s="18"/>
    </row>
    <row r="83" spans="1:11" ht="33" x14ac:dyDescent="0.25">
      <c r="A83" s="14" t="s">
        <v>12</v>
      </c>
      <c r="B83" s="15" t="s">
        <v>6</v>
      </c>
      <c r="C83" s="15" t="s">
        <v>67</v>
      </c>
      <c r="D83" s="15" t="s">
        <v>24</v>
      </c>
      <c r="E83" s="15"/>
      <c r="F83" s="16">
        <f>F84+F91</f>
        <v>39292</v>
      </c>
      <c r="G83" s="16">
        <f t="shared" ref="G83:I83" si="44">G84+G91</f>
        <v>0</v>
      </c>
      <c r="H83" s="16">
        <f t="shared" si="44"/>
        <v>39257</v>
      </c>
      <c r="I83" s="16">
        <f t="shared" si="44"/>
        <v>0</v>
      </c>
      <c r="J83" s="18">
        <f t="shared" si="37"/>
        <v>99.91092334317419</v>
      </c>
      <c r="K83" s="18"/>
    </row>
    <row r="84" spans="1:11" ht="16.5" x14ac:dyDescent="0.25">
      <c r="A84" s="14" t="s">
        <v>29</v>
      </c>
      <c r="B84" s="15" t="s">
        <v>6</v>
      </c>
      <c r="C84" s="15" t="s">
        <v>67</v>
      </c>
      <c r="D84" s="15" t="s">
        <v>30</v>
      </c>
      <c r="E84" s="15"/>
      <c r="F84" s="16">
        <f>F85+F87+F89</f>
        <v>33035</v>
      </c>
      <c r="G84" s="16">
        <f t="shared" ref="G84:I84" si="45">G85+G87+G89</f>
        <v>0</v>
      </c>
      <c r="H84" s="16">
        <f t="shared" si="45"/>
        <v>33000</v>
      </c>
      <c r="I84" s="16">
        <f t="shared" si="45"/>
        <v>0</v>
      </c>
      <c r="J84" s="18">
        <f t="shared" si="37"/>
        <v>99.894051763281368</v>
      </c>
      <c r="K84" s="18"/>
    </row>
    <row r="85" spans="1:11" ht="82.5" x14ac:dyDescent="0.25">
      <c r="A85" s="14" t="s">
        <v>16</v>
      </c>
      <c r="B85" s="15" t="s">
        <v>6</v>
      </c>
      <c r="C85" s="15" t="s">
        <v>67</v>
      </c>
      <c r="D85" s="15" t="s">
        <v>30</v>
      </c>
      <c r="E85" s="15" t="s">
        <v>17</v>
      </c>
      <c r="F85" s="16">
        <f>F86</f>
        <v>29655</v>
      </c>
      <c r="G85" s="16">
        <f t="shared" ref="G85:I85" si="46">G86</f>
        <v>0</v>
      </c>
      <c r="H85" s="16">
        <f t="shared" si="46"/>
        <v>29654</v>
      </c>
      <c r="I85" s="16">
        <f t="shared" si="46"/>
        <v>0</v>
      </c>
      <c r="J85" s="18">
        <f t="shared" si="37"/>
        <v>99.996627887371432</v>
      </c>
      <c r="K85" s="18"/>
    </row>
    <row r="86" spans="1:11" ht="33" x14ac:dyDescent="0.25">
      <c r="A86" s="14" t="s">
        <v>18</v>
      </c>
      <c r="B86" s="15" t="s">
        <v>6</v>
      </c>
      <c r="C86" s="15" t="s">
        <v>67</v>
      </c>
      <c r="D86" s="15" t="s">
        <v>30</v>
      </c>
      <c r="E86" s="15" t="s">
        <v>19</v>
      </c>
      <c r="F86" s="16">
        <v>29655</v>
      </c>
      <c r="G86" s="16">
        <v>0</v>
      </c>
      <c r="H86" s="16">
        <v>29654</v>
      </c>
      <c r="I86" s="16">
        <v>0</v>
      </c>
      <c r="J86" s="18">
        <f t="shared" si="37"/>
        <v>99.996627887371432</v>
      </c>
      <c r="K86" s="18"/>
    </row>
    <row r="87" spans="1:11" ht="33" x14ac:dyDescent="0.25">
      <c r="A87" s="14" t="s">
        <v>31</v>
      </c>
      <c r="B87" s="15" t="s">
        <v>6</v>
      </c>
      <c r="C87" s="15" t="s">
        <v>67</v>
      </c>
      <c r="D87" s="15" t="s">
        <v>30</v>
      </c>
      <c r="E87" s="15" t="s">
        <v>32</v>
      </c>
      <c r="F87" s="16">
        <f>F88</f>
        <v>3376</v>
      </c>
      <c r="G87" s="16">
        <f t="shared" ref="G87:I87" si="47">G88</f>
        <v>0</v>
      </c>
      <c r="H87" s="16">
        <f t="shared" si="47"/>
        <v>3342</v>
      </c>
      <c r="I87" s="16">
        <f t="shared" si="47"/>
        <v>0</v>
      </c>
      <c r="J87" s="18">
        <f t="shared" si="37"/>
        <v>98.992890995260666</v>
      </c>
      <c r="K87" s="18"/>
    </row>
    <row r="88" spans="1:11" ht="33" x14ac:dyDescent="0.25">
      <c r="A88" s="14" t="s">
        <v>33</v>
      </c>
      <c r="B88" s="15" t="s">
        <v>6</v>
      </c>
      <c r="C88" s="15" t="s">
        <v>67</v>
      </c>
      <c r="D88" s="15" t="s">
        <v>30</v>
      </c>
      <c r="E88" s="15" t="s">
        <v>34</v>
      </c>
      <c r="F88" s="16">
        <v>3376</v>
      </c>
      <c r="G88" s="16">
        <v>0</v>
      </c>
      <c r="H88" s="16">
        <v>3342</v>
      </c>
      <c r="I88" s="16">
        <v>0</v>
      </c>
      <c r="J88" s="18">
        <f t="shared" si="37"/>
        <v>98.992890995260666</v>
      </c>
      <c r="K88" s="18"/>
    </row>
    <row r="89" spans="1:11" ht="16.5" x14ac:dyDescent="0.25">
      <c r="A89" s="14" t="s">
        <v>39</v>
      </c>
      <c r="B89" s="15" t="s">
        <v>6</v>
      </c>
      <c r="C89" s="15" t="s">
        <v>67</v>
      </c>
      <c r="D89" s="15" t="s">
        <v>30</v>
      </c>
      <c r="E89" s="15" t="s">
        <v>40</v>
      </c>
      <c r="F89" s="16">
        <f>F90</f>
        <v>4</v>
      </c>
      <c r="G89" s="16">
        <f t="shared" ref="G89:I89" si="48">G90</f>
        <v>0</v>
      </c>
      <c r="H89" s="16">
        <f t="shared" si="48"/>
        <v>4</v>
      </c>
      <c r="I89" s="16">
        <f t="shared" si="48"/>
        <v>0</v>
      </c>
      <c r="J89" s="18">
        <f t="shared" si="37"/>
        <v>100</v>
      </c>
      <c r="K89" s="18"/>
    </row>
    <row r="90" spans="1:11" ht="16.5" x14ac:dyDescent="0.25">
      <c r="A90" s="14" t="s">
        <v>41</v>
      </c>
      <c r="B90" s="15" t="s">
        <v>6</v>
      </c>
      <c r="C90" s="15" t="s">
        <v>67</v>
      </c>
      <c r="D90" s="15" t="s">
        <v>30</v>
      </c>
      <c r="E90" s="15" t="s">
        <v>42</v>
      </c>
      <c r="F90" s="16">
        <v>4</v>
      </c>
      <c r="G90" s="16">
        <v>0</v>
      </c>
      <c r="H90" s="16">
        <v>4</v>
      </c>
      <c r="I90" s="16">
        <v>0</v>
      </c>
      <c r="J90" s="18">
        <f t="shared" si="37"/>
        <v>100</v>
      </c>
      <c r="K90" s="18"/>
    </row>
    <row r="91" spans="1:11" ht="33" x14ac:dyDescent="0.25">
      <c r="A91" s="14" t="s">
        <v>68</v>
      </c>
      <c r="B91" s="15" t="s">
        <v>6</v>
      </c>
      <c r="C91" s="15" t="s">
        <v>67</v>
      </c>
      <c r="D91" s="15" t="s">
        <v>69</v>
      </c>
      <c r="E91" s="15"/>
      <c r="F91" s="16">
        <f>F92</f>
        <v>6257</v>
      </c>
      <c r="G91" s="16">
        <f t="shared" ref="G91:I92" si="49">G92</f>
        <v>0</v>
      </c>
      <c r="H91" s="16">
        <f t="shared" si="49"/>
        <v>6257</v>
      </c>
      <c r="I91" s="16">
        <f t="shared" si="49"/>
        <v>0</v>
      </c>
      <c r="J91" s="18">
        <f t="shared" si="37"/>
        <v>100</v>
      </c>
      <c r="K91" s="18"/>
    </row>
    <row r="92" spans="1:11" ht="82.5" x14ac:dyDescent="0.25">
      <c r="A92" s="14" t="s">
        <v>16</v>
      </c>
      <c r="B92" s="15" t="s">
        <v>6</v>
      </c>
      <c r="C92" s="15" t="s">
        <v>67</v>
      </c>
      <c r="D92" s="15" t="s">
        <v>69</v>
      </c>
      <c r="E92" s="15" t="s">
        <v>17</v>
      </c>
      <c r="F92" s="16">
        <f>F93</f>
        <v>6257</v>
      </c>
      <c r="G92" s="16">
        <f t="shared" si="49"/>
        <v>0</v>
      </c>
      <c r="H92" s="16">
        <f t="shared" si="49"/>
        <v>6257</v>
      </c>
      <c r="I92" s="16">
        <f t="shared" si="49"/>
        <v>0</v>
      </c>
      <c r="J92" s="18">
        <f t="shared" si="37"/>
        <v>100</v>
      </c>
      <c r="K92" s="18"/>
    </row>
    <row r="93" spans="1:11" ht="33" x14ac:dyDescent="0.25">
      <c r="A93" s="14" t="s">
        <v>18</v>
      </c>
      <c r="B93" s="15" t="s">
        <v>6</v>
      </c>
      <c r="C93" s="15" t="s">
        <v>67</v>
      </c>
      <c r="D93" s="15" t="s">
        <v>69</v>
      </c>
      <c r="E93" s="15" t="s">
        <v>19</v>
      </c>
      <c r="F93" s="16">
        <v>6257</v>
      </c>
      <c r="G93" s="16">
        <v>0</v>
      </c>
      <c r="H93" s="16">
        <v>6257</v>
      </c>
      <c r="I93" s="16">
        <v>0</v>
      </c>
      <c r="J93" s="18">
        <f t="shared" si="37"/>
        <v>100</v>
      </c>
      <c r="K93" s="18"/>
    </row>
    <row r="94" spans="1:11" ht="37.5" x14ac:dyDescent="0.3">
      <c r="A94" s="11" t="s">
        <v>70</v>
      </c>
      <c r="B94" s="12" t="s">
        <v>6</v>
      </c>
      <c r="C94" s="12" t="s">
        <v>71</v>
      </c>
      <c r="D94" s="12"/>
      <c r="E94" s="12"/>
      <c r="F94" s="13">
        <f>F95</f>
        <v>4085</v>
      </c>
      <c r="G94" s="13">
        <f t="shared" ref="G94:I98" si="50">G95</f>
        <v>0</v>
      </c>
      <c r="H94" s="13">
        <f t="shared" si="50"/>
        <v>3885</v>
      </c>
      <c r="I94" s="13">
        <f t="shared" si="50"/>
        <v>0</v>
      </c>
      <c r="J94" s="21">
        <f t="shared" si="37"/>
        <v>95.104039167686665</v>
      </c>
      <c r="K94" s="21"/>
    </row>
    <row r="95" spans="1:11" ht="16.5" x14ac:dyDescent="0.25">
      <c r="A95" s="14" t="s">
        <v>22</v>
      </c>
      <c r="B95" s="15" t="s">
        <v>6</v>
      </c>
      <c r="C95" s="15" t="s">
        <v>71</v>
      </c>
      <c r="D95" s="15" t="s">
        <v>23</v>
      </c>
      <c r="E95" s="15"/>
      <c r="F95" s="16">
        <f>F96</f>
        <v>4085</v>
      </c>
      <c r="G95" s="16">
        <f t="shared" si="50"/>
        <v>0</v>
      </c>
      <c r="H95" s="16">
        <f t="shared" si="50"/>
        <v>3885</v>
      </c>
      <c r="I95" s="16">
        <f t="shared" si="50"/>
        <v>0</v>
      </c>
      <c r="J95" s="18">
        <f t="shared" si="37"/>
        <v>95.104039167686665</v>
      </c>
      <c r="K95" s="18"/>
    </row>
    <row r="96" spans="1:11" ht="16.5" x14ac:dyDescent="0.25">
      <c r="A96" s="14" t="s">
        <v>72</v>
      </c>
      <c r="B96" s="15" t="s">
        <v>6</v>
      </c>
      <c r="C96" s="15" t="s">
        <v>71</v>
      </c>
      <c r="D96" s="15" t="s">
        <v>73</v>
      </c>
      <c r="E96" s="15"/>
      <c r="F96" s="16">
        <f>F97</f>
        <v>4085</v>
      </c>
      <c r="G96" s="16">
        <f t="shared" si="50"/>
        <v>0</v>
      </c>
      <c r="H96" s="16">
        <f t="shared" si="50"/>
        <v>3885</v>
      </c>
      <c r="I96" s="16">
        <f t="shared" si="50"/>
        <v>0</v>
      </c>
      <c r="J96" s="18">
        <f t="shared" si="37"/>
        <v>95.104039167686665</v>
      </c>
      <c r="K96" s="18"/>
    </row>
    <row r="97" spans="1:11" ht="16.5" x14ac:dyDescent="0.25">
      <c r="A97" s="14" t="s">
        <v>74</v>
      </c>
      <c r="B97" s="15" t="s">
        <v>6</v>
      </c>
      <c r="C97" s="15" t="s">
        <v>71</v>
      </c>
      <c r="D97" s="15" t="s">
        <v>75</v>
      </c>
      <c r="E97" s="15"/>
      <c r="F97" s="16">
        <f>F98</f>
        <v>4085</v>
      </c>
      <c r="G97" s="16">
        <f t="shared" si="50"/>
        <v>0</v>
      </c>
      <c r="H97" s="16">
        <f t="shared" si="50"/>
        <v>3885</v>
      </c>
      <c r="I97" s="16">
        <f t="shared" si="50"/>
        <v>0</v>
      </c>
      <c r="J97" s="18">
        <f t="shared" si="37"/>
        <v>95.104039167686665</v>
      </c>
      <c r="K97" s="18"/>
    </row>
    <row r="98" spans="1:11" ht="33" x14ac:dyDescent="0.25">
      <c r="A98" s="14" t="s">
        <v>31</v>
      </c>
      <c r="B98" s="15" t="s">
        <v>6</v>
      </c>
      <c r="C98" s="15" t="s">
        <v>71</v>
      </c>
      <c r="D98" s="15" t="s">
        <v>75</v>
      </c>
      <c r="E98" s="15" t="s">
        <v>32</v>
      </c>
      <c r="F98" s="16">
        <f>F99</f>
        <v>4085</v>
      </c>
      <c r="G98" s="16">
        <f t="shared" si="50"/>
        <v>0</v>
      </c>
      <c r="H98" s="16">
        <f t="shared" si="50"/>
        <v>3885</v>
      </c>
      <c r="I98" s="16">
        <f t="shared" si="50"/>
        <v>0</v>
      </c>
      <c r="J98" s="18">
        <f t="shared" si="37"/>
        <v>95.104039167686665</v>
      </c>
      <c r="K98" s="18"/>
    </row>
    <row r="99" spans="1:11" ht="33" x14ac:dyDescent="0.25">
      <c r="A99" s="14" t="s">
        <v>33</v>
      </c>
      <c r="B99" s="15" t="s">
        <v>6</v>
      </c>
      <c r="C99" s="15" t="s">
        <v>71</v>
      </c>
      <c r="D99" s="15" t="s">
        <v>75</v>
      </c>
      <c r="E99" s="15" t="s">
        <v>34</v>
      </c>
      <c r="F99" s="16">
        <v>4085</v>
      </c>
      <c r="G99" s="16">
        <v>0</v>
      </c>
      <c r="H99" s="16">
        <f>3884+1</f>
        <v>3885</v>
      </c>
      <c r="I99" s="16">
        <v>0</v>
      </c>
      <c r="J99" s="18">
        <f t="shared" si="37"/>
        <v>95.104039167686665</v>
      </c>
      <c r="K99" s="18"/>
    </row>
    <row r="100" spans="1:11" ht="18.75" x14ac:dyDescent="0.3">
      <c r="A100" s="11" t="s">
        <v>76</v>
      </c>
      <c r="B100" s="12" t="s">
        <v>6</v>
      </c>
      <c r="C100" s="12" t="s">
        <v>77</v>
      </c>
      <c r="D100" s="12"/>
      <c r="E100" s="12"/>
      <c r="F100" s="13">
        <f>F101</f>
        <v>10860</v>
      </c>
      <c r="G100" s="13">
        <f t="shared" ref="G100:I104" si="51">G101</f>
        <v>0</v>
      </c>
      <c r="H100" s="13">
        <f t="shared" si="51"/>
        <v>0</v>
      </c>
      <c r="I100" s="13">
        <f t="shared" si="51"/>
        <v>0</v>
      </c>
      <c r="J100" s="21">
        <f t="shared" si="37"/>
        <v>0</v>
      </c>
      <c r="K100" s="21"/>
    </row>
    <row r="101" spans="1:11" ht="16.5" x14ac:dyDescent="0.25">
      <c r="A101" s="14" t="s">
        <v>22</v>
      </c>
      <c r="B101" s="15" t="s">
        <v>6</v>
      </c>
      <c r="C101" s="15" t="s">
        <v>77</v>
      </c>
      <c r="D101" s="15" t="s">
        <v>23</v>
      </c>
      <c r="E101" s="15"/>
      <c r="F101" s="16">
        <f>F102</f>
        <v>10860</v>
      </c>
      <c r="G101" s="16">
        <f t="shared" si="51"/>
        <v>0</v>
      </c>
      <c r="H101" s="16">
        <f t="shared" si="51"/>
        <v>0</v>
      </c>
      <c r="I101" s="16">
        <f t="shared" si="51"/>
        <v>0</v>
      </c>
      <c r="J101" s="18">
        <f t="shared" si="37"/>
        <v>0</v>
      </c>
      <c r="K101" s="18"/>
    </row>
    <row r="102" spans="1:11" ht="16.5" x14ac:dyDescent="0.25">
      <c r="A102" s="14" t="s">
        <v>76</v>
      </c>
      <c r="B102" s="15" t="s">
        <v>6</v>
      </c>
      <c r="C102" s="15" t="s">
        <v>77</v>
      </c>
      <c r="D102" s="15" t="s">
        <v>78</v>
      </c>
      <c r="E102" s="15"/>
      <c r="F102" s="16">
        <f>F103</f>
        <v>10860</v>
      </c>
      <c r="G102" s="16">
        <f t="shared" si="51"/>
        <v>0</v>
      </c>
      <c r="H102" s="16">
        <f t="shared" si="51"/>
        <v>0</v>
      </c>
      <c r="I102" s="16">
        <f t="shared" si="51"/>
        <v>0</v>
      </c>
      <c r="J102" s="18">
        <f t="shared" si="37"/>
        <v>0</v>
      </c>
      <c r="K102" s="18"/>
    </row>
    <row r="103" spans="1:11" ht="33" x14ac:dyDescent="0.25">
      <c r="A103" s="14" t="s">
        <v>79</v>
      </c>
      <c r="B103" s="15" t="s">
        <v>6</v>
      </c>
      <c r="C103" s="15" t="s">
        <v>77</v>
      </c>
      <c r="D103" s="15" t="s">
        <v>80</v>
      </c>
      <c r="E103" s="15"/>
      <c r="F103" s="16">
        <f>F104</f>
        <v>10860</v>
      </c>
      <c r="G103" s="16">
        <f t="shared" si="51"/>
        <v>0</v>
      </c>
      <c r="H103" s="16">
        <f t="shared" si="51"/>
        <v>0</v>
      </c>
      <c r="I103" s="16">
        <f t="shared" si="51"/>
        <v>0</v>
      </c>
      <c r="J103" s="18">
        <f t="shared" si="37"/>
        <v>0</v>
      </c>
      <c r="K103" s="18"/>
    </row>
    <row r="104" spans="1:11" ht="16.5" x14ac:dyDescent="0.25">
      <c r="A104" s="14" t="s">
        <v>39</v>
      </c>
      <c r="B104" s="15" t="s">
        <v>6</v>
      </c>
      <c r="C104" s="15" t="s">
        <v>77</v>
      </c>
      <c r="D104" s="15" t="s">
        <v>80</v>
      </c>
      <c r="E104" s="15" t="s">
        <v>40</v>
      </c>
      <c r="F104" s="16">
        <f>F105</f>
        <v>10860</v>
      </c>
      <c r="G104" s="16">
        <f t="shared" si="51"/>
        <v>0</v>
      </c>
      <c r="H104" s="16">
        <f t="shared" si="51"/>
        <v>0</v>
      </c>
      <c r="I104" s="16">
        <f t="shared" si="51"/>
        <v>0</v>
      </c>
      <c r="J104" s="18">
        <f t="shared" si="37"/>
        <v>0</v>
      </c>
      <c r="K104" s="18"/>
    </row>
    <row r="105" spans="1:11" ht="16.5" x14ac:dyDescent="0.25">
      <c r="A105" s="14" t="s">
        <v>81</v>
      </c>
      <c r="B105" s="15" t="s">
        <v>6</v>
      </c>
      <c r="C105" s="15" t="s">
        <v>77</v>
      </c>
      <c r="D105" s="15" t="s">
        <v>80</v>
      </c>
      <c r="E105" s="15" t="s">
        <v>82</v>
      </c>
      <c r="F105" s="16">
        <v>10860</v>
      </c>
      <c r="G105" s="16">
        <v>0</v>
      </c>
      <c r="H105" s="16"/>
      <c r="I105" s="16">
        <v>0</v>
      </c>
      <c r="J105" s="18">
        <f t="shared" si="37"/>
        <v>0</v>
      </c>
      <c r="K105" s="18"/>
    </row>
    <row r="106" spans="1:11" ht="18.75" x14ac:dyDescent="0.3">
      <c r="A106" s="11" t="s">
        <v>83</v>
      </c>
      <c r="B106" s="12" t="s">
        <v>6</v>
      </c>
      <c r="C106" s="12" t="s">
        <v>84</v>
      </c>
      <c r="D106" s="12"/>
      <c r="E106" s="12"/>
      <c r="F106" s="13">
        <f>F107+F112+F144+F139+F222+F227+F236+F241</f>
        <v>1032191</v>
      </c>
      <c r="G106" s="13">
        <f t="shared" ref="G106:I106" si="52">G107+G112+G144+G139+G222+G227+G236+G241</f>
        <v>11965</v>
      </c>
      <c r="H106" s="13">
        <f t="shared" si="52"/>
        <v>1003410</v>
      </c>
      <c r="I106" s="13">
        <f t="shared" si="52"/>
        <v>9425</v>
      </c>
      <c r="J106" s="21">
        <f t="shared" si="37"/>
        <v>97.211659470001194</v>
      </c>
      <c r="K106" s="21">
        <f t="shared" si="38"/>
        <v>78.771416631842868</v>
      </c>
    </row>
    <row r="107" spans="1:11" ht="99" x14ac:dyDescent="0.25">
      <c r="A107" s="14" t="s">
        <v>85</v>
      </c>
      <c r="B107" s="15" t="s">
        <v>6</v>
      </c>
      <c r="C107" s="15" t="s">
        <v>84</v>
      </c>
      <c r="D107" s="15" t="s">
        <v>86</v>
      </c>
      <c r="E107" s="15"/>
      <c r="F107" s="16">
        <f>F108</f>
        <v>9829</v>
      </c>
      <c r="G107" s="16">
        <f t="shared" ref="G107:I110" si="53">G108</f>
        <v>0</v>
      </c>
      <c r="H107" s="16">
        <f t="shared" si="53"/>
        <v>9806</v>
      </c>
      <c r="I107" s="16">
        <f t="shared" si="53"/>
        <v>0</v>
      </c>
      <c r="J107" s="18">
        <f t="shared" si="37"/>
        <v>99.765998575643493</v>
      </c>
      <c r="K107" s="18"/>
    </row>
    <row r="108" spans="1:11" ht="16.5" x14ac:dyDescent="0.25">
      <c r="A108" s="14" t="s">
        <v>72</v>
      </c>
      <c r="B108" s="15" t="s">
        <v>6</v>
      </c>
      <c r="C108" s="15" t="s">
        <v>84</v>
      </c>
      <c r="D108" s="15" t="s">
        <v>87</v>
      </c>
      <c r="E108" s="15"/>
      <c r="F108" s="16">
        <f>F109</f>
        <v>9829</v>
      </c>
      <c r="G108" s="16">
        <f t="shared" si="53"/>
        <v>0</v>
      </c>
      <c r="H108" s="16">
        <f t="shared" si="53"/>
        <v>9806</v>
      </c>
      <c r="I108" s="16">
        <f t="shared" si="53"/>
        <v>0</v>
      </c>
      <c r="J108" s="18">
        <f t="shared" si="37"/>
        <v>99.765998575643493</v>
      </c>
      <c r="K108" s="18"/>
    </row>
    <row r="109" spans="1:11" ht="33" x14ac:dyDescent="0.25">
      <c r="A109" s="14" t="s">
        <v>88</v>
      </c>
      <c r="B109" s="15" t="s">
        <v>6</v>
      </c>
      <c r="C109" s="15" t="s">
        <v>84</v>
      </c>
      <c r="D109" s="15" t="s">
        <v>89</v>
      </c>
      <c r="E109" s="15"/>
      <c r="F109" s="16">
        <f>F110</f>
        <v>9829</v>
      </c>
      <c r="G109" s="16">
        <f t="shared" si="53"/>
        <v>0</v>
      </c>
      <c r="H109" s="16">
        <f t="shared" si="53"/>
        <v>9806</v>
      </c>
      <c r="I109" s="16">
        <f t="shared" si="53"/>
        <v>0</v>
      </c>
      <c r="J109" s="18">
        <f t="shared" si="37"/>
        <v>99.765998575643493</v>
      </c>
      <c r="K109" s="18"/>
    </row>
    <row r="110" spans="1:11" ht="33" x14ac:dyDescent="0.25">
      <c r="A110" s="14" t="s">
        <v>31</v>
      </c>
      <c r="B110" s="15" t="s">
        <v>6</v>
      </c>
      <c r="C110" s="15" t="s">
        <v>84</v>
      </c>
      <c r="D110" s="15" t="s">
        <v>89</v>
      </c>
      <c r="E110" s="15" t="s">
        <v>32</v>
      </c>
      <c r="F110" s="16">
        <f>F111</f>
        <v>9829</v>
      </c>
      <c r="G110" s="16">
        <f t="shared" si="53"/>
        <v>0</v>
      </c>
      <c r="H110" s="16">
        <f t="shared" si="53"/>
        <v>9806</v>
      </c>
      <c r="I110" s="16">
        <f t="shared" si="53"/>
        <v>0</v>
      </c>
      <c r="J110" s="18">
        <f t="shared" si="37"/>
        <v>99.765998575643493</v>
      </c>
      <c r="K110" s="18"/>
    </row>
    <row r="111" spans="1:11" ht="33" x14ac:dyDescent="0.25">
      <c r="A111" s="14" t="s">
        <v>33</v>
      </c>
      <c r="B111" s="15" t="s">
        <v>6</v>
      </c>
      <c r="C111" s="15" t="s">
        <v>84</v>
      </c>
      <c r="D111" s="15" t="s">
        <v>89</v>
      </c>
      <c r="E111" s="15" t="s">
        <v>34</v>
      </c>
      <c r="F111" s="16">
        <v>9829</v>
      </c>
      <c r="G111" s="16">
        <v>0</v>
      </c>
      <c r="H111" s="16">
        <v>9806</v>
      </c>
      <c r="I111" s="16">
        <v>0</v>
      </c>
      <c r="J111" s="18">
        <f t="shared" si="37"/>
        <v>99.765998575643493</v>
      </c>
      <c r="K111" s="18"/>
    </row>
    <row r="112" spans="1:11" ht="49.5" x14ac:dyDescent="0.25">
      <c r="A112" s="14" t="s">
        <v>90</v>
      </c>
      <c r="B112" s="15" t="s">
        <v>6</v>
      </c>
      <c r="C112" s="15" t="s">
        <v>84</v>
      </c>
      <c r="D112" s="15" t="s">
        <v>91</v>
      </c>
      <c r="E112" s="15"/>
      <c r="F112" s="16">
        <f>F113+F117+F124+F127+F130+F133+F136</f>
        <v>394050</v>
      </c>
      <c r="G112" s="16">
        <f t="shared" ref="G112:I112" si="54">G113+G117+G124+G127+G130+G133+G136</f>
        <v>6772</v>
      </c>
      <c r="H112" s="16">
        <f t="shared" si="54"/>
        <v>390593</v>
      </c>
      <c r="I112" s="16">
        <f t="shared" si="54"/>
        <v>4857</v>
      </c>
      <c r="J112" s="18">
        <f t="shared" si="37"/>
        <v>99.122700164953685</v>
      </c>
      <c r="K112" s="18">
        <f t="shared" si="38"/>
        <v>71.721795629060836</v>
      </c>
    </row>
    <row r="113" spans="1:11" ht="33" x14ac:dyDescent="0.25">
      <c r="A113" s="14" t="s">
        <v>92</v>
      </c>
      <c r="B113" s="15" t="s">
        <v>6</v>
      </c>
      <c r="C113" s="15" t="s">
        <v>84</v>
      </c>
      <c r="D113" s="15" t="s">
        <v>93</v>
      </c>
      <c r="E113" s="15"/>
      <c r="F113" s="16">
        <f>F114</f>
        <v>313743</v>
      </c>
      <c r="G113" s="16">
        <f t="shared" ref="G113:I115" si="55">G114</f>
        <v>0</v>
      </c>
      <c r="H113" s="16">
        <f t="shared" si="55"/>
        <v>313743</v>
      </c>
      <c r="I113" s="16">
        <f t="shared" si="55"/>
        <v>0</v>
      </c>
      <c r="J113" s="18">
        <f t="shared" si="37"/>
        <v>100</v>
      </c>
      <c r="K113" s="18"/>
    </row>
    <row r="114" spans="1:11" ht="33" x14ac:dyDescent="0.25">
      <c r="A114" s="14" t="s">
        <v>94</v>
      </c>
      <c r="B114" s="15" t="s">
        <v>6</v>
      </c>
      <c r="C114" s="15" t="s">
        <v>84</v>
      </c>
      <c r="D114" s="15" t="s">
        <v>95</v>
      </c>
      <c r="E114" s="15"/>
      <c r="F114" s="16">
        <f>F115</f>
        <v>313743</v>
      </c>
      <c r="G114" s="16">
        <f t="shared" si="55"/>
        <v>0</v>
      </c>
      <c r="H114" s="16">
        <f t="shared" si="55"/>
        <v>313743</v>
      </c>
      <c r="I114" s="16">
        <f t="shared" si="55"/>
        <v>0</v>
      </c>
      <c r="J114" s="18">
        <f t="shared" si="37"/>
        <v>100</v>
      </c>
      <c r="K114" s="18"/>
    </row>
    <row r="115" spans="1:11" ht="33" x14ac:dyDescent="0.25">
      <c r="A115" s="14" t="s">
        <v>96</v>
      </c>
      <c r="B115" s="15" t="s">
        <v>6</v>
      </c>
      <c r="C115" s="15" t="s">
        <v>84</v>
      </c>
      <c r="D115" s="15" t="s">
        <v>95</v>
      </c>
      <c r="E115" s="15" t="s">
        <v>97</v>
      </c>
      <c r="F115" s="16">
        <f>F116</f>
        <v>313743</v>
      </c>
      <c r="G115" s="16">
        <f t="shared" si="55"/>
        <v>0</v>
      </c>
      <c r="H115" s="16">
        <f t="shared" si="55"/>
        <v>313743</v>
      </c>
      <c r="I115" s="16">
        <f t="shared" si="55"/>
        <v>0</v>
      </c>
      <c r="J115" s="18">
        <f t="shared" si="37"/>
        <v>100</v>
      </c>
      <c r="K115" s="18"/>
    </row>
    <row r="116" spans="1:11" ht="16.5" x14ac:dyDescent="0.25">
      <c r="A116" s="14" t="s">
        <v>98</v>
      </c>
      <c r="B116" s="15" t="s">
        <v>6</v>
      </c>
      <c r="C116" s="15" t="s">
        <v>84</v>
      </c>
      <c r="D116" s="15" t="s">
        <v>95</v>
      </c>
      <c r="E116" s="15" t="s">
        <v>99</v>
      </c>
      <c r="F116" s="16">
        <v>313743</v>
      </c>
      <c r="G116" s="16">
        <v>0</v>
      </c>
      <c r="H116" s="16">
        <v>313743</v>
      </c>
      <c r="I116" s="16">
        <v>0</v>
      </c>
      <c r="J116" s="18">
        <f t="shared" si="37"/>
        <v>100</v>
      </c>
      <c r="K116" s="18"/>
    </row>
    <row r="117" spans="1:11" ht="16.5" x14ac:dyDescent="0.25">
      <c r="A117" s="14" t="s">
        <v>72</v>
      </c>
      <c r="B117" s="15" t="s">
        <v>6</v>
      </c>
      <c r="C117" s="15" t="s">
        <v>84</v>
      </c>
      <c r="D117" s="15" t="s">
        <v>100</v>
      </c>
      <c r="E117" s="15"/>
      <c r="F117" s="16">
        <f>F118+F121</f>
        <v>73535</v>
      </c>
      <c r="G117" s="16">
        <f t="shared" ref="G117:I117" si="56">G118+G121</f>
        <v>0</v>
      </c>
      <c r="H117" s="16">
        <f t="shared" si="56"/>
        <v>71993</v>
      </c>
      <c r="I117" s="16">
        <f t="shared" si="56"/>
        <v>0</v>
      </c>
      <c r="J117" s="18">
        <f t="shared" si="37"/>
        <v>97.903039369007956</v>
      </c>
      <c r="K117" s="18"/>
    </row>
    <row r="118" spans="1:11" ht="33" x14ac:dyDescent="0.25">
      <c r="A118" s="14" t="s">
        <v>101</v>
      </c>
      <c r="B118" s="15" t="s">
        <v>6</v>
      </c>
      <c r="C118" s="15" t="s">
        <v>84</v>
      </c>
      <c r="D118" s="15" t="s">
        <v>102</v>
      </c>
      <c r="E118" s="15"/>
      <c r="F118" s="16">
        <f>F119</f>
        <v>66697</v>
      </c>
      <c r="G118" s="16">
        <f t="shared" ref="G118:I119" si="57">G119</f>
        <v>0</v>
      </c>
      <c r="H118" s="16">
        <f t="shared" si="57"/>
        <v>65155</v>
      </c>
      <c r="I118" s="16">
        <f t="shared" si="57"/>
        <v>0</v>
      </c>
      <c r="J118" s="18">
        <f t="shared" si="37"/>
        <v>97.68805193636895</v>
      </c>
      <c r="K118" s="18"/>
    </row>
    <row r="119" spans="1:11" ht="33" x14ac:dyDescent="0.25">
      <c r="A119" s="14" t="s">
        <v>31</v>
      </c>
      <c r="B119" s="15" t="s">
        <v>6</v>
      </c>
      <c r="C119" s="15" t="s">
        <v>84</v>
      </c>
      <c r="D119" s="15" t="s">
        <v>102</v>
      </c>
      <c r="E119" s="15" t="s">
        <v>32</v>
      </c>
      <c r="F119" s="16">
        <f>F120</f>
        <v>66697</v>
      </c>
      <c r="G119" s="16">
        <f t="shared" si="57"/>
        <v>0</v>
      </c>
      <c r="H119" s="16">
        <f t="shared" si="57"/>
        <v>65155</v>
      </c>
      <c r="I119" s="16">
        <f t="shared" si="57"/>
        <v>0</v>
      </c>
      <c r="J119" s="18">
        <f t="shared" si="37"/>
        <v>97.68805193636895</v>
      </c>
      <c r="K119" s="18"/>
    </row>
    <row r="120" spans="1:11" ht="33" x14ac:dyDescent="0.25">
      <c r="A120" s="14" t="s">
        <v>33</v>
      </c>
      <c r="B120" s="15" t="s">
        <v>6</v>
      </c>
      <c r="C120" s="15" t="s">
        <v>84</v>
      </c>
      <c r="D120" s="15" t="s">
        <v>102</v>
      </c>
      <c r="E120" s="15" t="s">
        <v>34</v>
      </c>
      <c r="F120" s="16">
        <v>66697</v>
      </c>
      <c r="G120" s="16">
        <v>0</v>
      </c>
      <c r="H120" s="16">
        <v>65155</v>
      </c>
      <c r="I120" s="16">
        <v>0</v>
      </c>
      <c r="J120" s="18">
        <f t="shared" si="37"/>
        <v>97.68805193636895</v>
      </c>
      <c r="K120" s="18"/>
    </row>
    <row r="121" spans="1:11" ht="49.5" x14ac:dyDescent="0.25">
      <c r="A121" s="14" t="s">
        <v>103</v>
      </c>
      <c r="B121" s="15" t="s">
        <v>6</v>
      </c>
      <c r="C121" s="15" t="s">
        <v>84</v>
      </c>
      <c r="D121" s="15" t="s">
        <v>104</v>
      </c>
      <c r="E121" s="15"/>
      <c r="F121" s="16">
        <f>F122</f>
        <v>6838</v>
      </c>
      <c r="G121" s="16">
        <f t="shared" ref="G121:I122" si="58">G122</f>
        <v>0</v>
      </c>
      <c r="H121" s="16">
        <f t="shared" si="58"/>
        <v>6838</v>
      </c>
      <c r="I121" s="16">
        <f t="shared" si="58"/>
        <v>0</v>
      </c>
      <c r="J121" s="18">
        <f t="shared" si="37"/>
        <v>100</v>
      </c>
      <c r="K121" s="18"/>
    </row>
    <row r="122" spans="1:11" ht="33" x14ac:dyDescent="0.25">
      <c r="A122" s="14" t="s">
        <v>96</v>
      </c>
      <c r="B122" s="15" t="s">
        <v>6</v>
      </c>
      <c r="C122" s="15" t="s">
        <v>84</v>
      </c>
      <c r="D122" s="15" t="s">
        <v>104</v>
      </c>
      <c r="E122" s="15" t="s">
        <v>97</v>
      </c>
      <c r="F122" s="16">
        <f>F123</f>
        <v>6838</v>
      </c>
      <c r="G122" s="16">
        <f t="shared" si="58"/>
        <v>0</v>
      </c>
      <c r="H122" s="16">
        <f t="shared" si="58"/>
        <v>6838</v>
      </c>
      <c r="I122" s="16">
        <f t="shared" si="58"/>
        <v>0</v>
      </c>
      <c r="J122" s="18">
        <f t="shared" si="37"/>
        <v>100</v>
      </c>
      <c r="K122" s="18"/>
    </row>
    <row r="123" spans="1:11" ht="16.5" x14ac:dyDescent="0.25">
      <c r="A123" s="14" t="s">
        <v>98</v>
      </c>
      <c r="B123" s="15" t="s">
        <v>6</v>
      </c>
      <c r="C123" s="15" t="s">
        <v>84</v>
      </c>
      <c r="D123" s="15" t="s">
        <v>104</v>
      </c>
      <c r="E123" s="15" t="s">
        <v>99</v>
      </c>
      <c r="F123" s="16">
        <v>6838</v>
      </c>
      <c r="G123" s="16">
        <v>0</v>
      </c>
      <c r="H123" s="16">
        <v>6838</v>
      </c>
      <c r="I123" s="16">
        <v>0</v>
      </c>
      <c r="J123" s="18">
        <f t="shared" si="37"/>
        <v>100</v>
      </c>
      <c r="K123" s="18"/>
    </row>
    <row r="124" spans="1:11" ht="33" x14ac:dyDescent="0.25">
      <c r="A124" s="14" t="s">
        <v>50</v>
      </c>
      <c r="B124" s="15" t="s">
        <v>6</v>
      </c>
      <c r="C124" s="15" t="s">
        <v>84</v>
      </c>
      <c r="D124" s="15" t="s">
        <v>105</v>
      </c>
      <c r="E124" s="15"/>
      <c r="F124" s="16">
        <f>F125</f>
        <v>37</v>
      </c>
      <c r="G124" s="16">
        <f t="shared" ref="G124:I125" si="59">G125</f>
        <v>37</v>
      </c>
      <c r="H124" s="16">
        <f t="shared" si="59"/>
        <v>36</v>
      </c>
      <c r="I124" s="16">
        <f t="shared" si="59"/>
        <v>36</v>
      </c>
      <c r="J124" s="18">
        <f t="shared" si="37"/>
        <v>97.297297297297305</v>
      </c>
      <c r="K124" s="18">
        <f t="shared" si="38"/>
        <v>97.297297297297305</v>
      </c>
    </row>
    <row r="125" spans="1:11" ht="33" x14ac:dyDescent="0.25">
      <c r="A125" s="14" t="s">
        <v>31</v>
      </c>
      <c r="B125" s="15" t="s">
        <v>6</v>
      </c>
      <c r="C125" s="15" t="s">
        <v>84</v>
      </c>
      <c r="D125" s="15" t="s">
        <v>105</v>
      </c>
      <c r="E125" s="15" t="s">
        <v>32</v>
      </c>
      <c r="F125" s="16">
        <f>F126</f>
        <v>37</v>
      </c>
      <c r="G125" s="16">
        <f t="shared" si="59"/>
        <v>37</v>
      </c>
      <c r="H125" s="16">
        <f t="shared" si="59"/>
        <v>36</v>
      </c>
      <c r="I125" s="16">
        <f t="shared" si="59"/>
        <v>36</v>
      </c>
      <c r="J125" s="18">
        <f t="shared" si="37"/>
        <v>97.297297297297305</v>
      </c>
      <c r="K125" s="18">
        <f t="shared" si="38"/>
        <v>97.297297297297305</v>
      </c>
    </row>
    <row r="126" spans="1:11" ht="33" x14ac:dyDescent="0.25">
      <c r="A126" s="14" t="s">
        <v>33</v>
      </c>
      <c r="B126" s="15" t="s">
        <v>6</v>
      </c>
      <c r="C126" s="15" t="s">
        <v>84</v>
      </c>
      <c r="D126" s="15" t="s">
        <v>105</v>
      </c>
      <c r="E126" s="15" t="s">
        <v>34</v>
      </c>
      <c r="F126" s="16">
        <v>37</v>
      </c>
      <c r="G126" s="16">
        <v>37</v>
      </c>
      <c r="H126" s="16">
        <v>36</v>
      </c>
      <c r="I126" s="16">
        <v>36</v>
      </c>
      <c r="J126" s="18">
        <f t="shared" si="37"/>
        <v>97.297297297297305</v>
      </c>
      <c r="K126" s="18">
        <f t="shared" si="38"/>
        <v>97.297297297297305</v>
      </c>
    </row>
    <row r="127" spans="1:11" ht="33.75" customHeight="1" x14ac:dyDescent="0.25">
      <c r="A127" s="14" t="s">
        <v>52</v>
      </c>
      <c r="B127" s="15" t="s">
        <v>6</v>
      </c>
      <c r="C127" s="15" t="s">
        <v>84</v>
      </c>
      <c r="D127" s="15" t="s">
        <v>106</v>
      </c>
      <c r="E127" s="15"/>
      <c r="F127" s="16">
        <f>F128</f>
        <v>174</v>
      </c>
      <c r="G127" s="16">
        <f t="shared" ref="G127:I128" si="60">G128</f>
        <v>174</v>
      </c>
      <c r="H127" s="16">
        <f t="shared" si="60"/>
        <v>148</v>
      </c>
      <c r="I127" s="16">
        <f t="shared" si="60"/>
        <v>148</v>
      </c>
      <c r="J127" s="18">
        <f t="shared" si="37"/>
        <v>85.057471264367805</v>
      </c>
      <c r="K127" s="18">
        <f t="shared" si="38"/>
        <v>85.057471264367805</v>
      </c>
    </row>
    <row r="128" spans="1:11" ht="33" x14ac:dyDescent="0.25">
      <c r="A128" s="14" t="s">
        <v>31</v>
      </c>
      <c r="B128" s="15" t="s">
        <v>6</v>
      </c>
      <c r="C128" s="15" t="s">
        <v>84</v>
      </c>
      <c r="D128" s="15" t="s">
        <v>106</v>
      </c>
      <c r="E128" s="15" t="s">
        <v>32</v>
      </c>
      <c r="F128" s="16">
        <f>F129</f>
        <v>174</v>
      </c>
      <c r="G128" s="16">
        <f t="shared" si="60"/>
        <v>174</v>
      </c>
      <c r="H128" s="16">
        <f t="shared" si="60"/>
        <v>148</v>
      </c>
      <c r="I128" s="16">
        <f t="shared" si="60"/>
        <v>148</v>
      </c>
      <c r="J128" s="18">
        <f t="shared" si="37"/>
        <v>85.057471264367805</v>
      </c>
      <c r="K128" s="18">
        <f t="shared" si="38"/>
        <v>85.057471264367805</v>
      </c>
    </row>
    <row r="129" spans="1:11" ht="33" x14ac:dyDescent="0.25">
      <c r="A129" s="14" t="s">
        <v>33</v>
      </c>
      <c r="B129" s="15" t="s">
        <v>6</v>
      </c>
      <c r="C129" s="15" t="s">
        <v>84</v>
      </c>
      <c r="D129" s="15" t="s">
        <v>106</v>
      </c>
      <c r="E129" s="15" t="s">
        <v>34</v>
      </c>
      <c r="F129" s="16">
        <v>174</v>
      </c>
      <c r="G129" s="16">
        <v>174</v>
      </c>
      <c r="H129" s="16">
        <v>148</v>
      </c>
      <c r="I129" s="16">
        <f>149-1</f>
        <v>148</v>
      </c>
      <c r="J129" s="18">
        <f t="shared" si="37"/>
        <v>85.057471264367805</v>
      </c>
      <c r="K129" s="18">
        <f t="shared" si="38"/>
        <v>85.057471264367805</v>
      </c>
    </row>
    <row r="130" spans="1:11" ht="49.5" x14ac:dyDescent="0.25">
      <c r="A130" s="14" t="s">
        <v>56</v>
      </c>
      <c r="B130" s="15" t="s">
        <v>6</v>
      </c>
      <c r="C130" s="15" t="s">
        <v>84</v>
      </c>
      <c r="D130" s="15" t="s">
        <v>107</v>
      </c>
      <c r="E130" s="15"/>
      <c r="F130" s="16">
        <f>F131</f>
        <v>5607</v>
      </c>
      <c r="G130" s="16">
        <f t="shared" ref="G130:I131" si="61">G131</f>
        <v>5607</v>
      </c>
      <c r="H130" s="16">
        <f t="shared" si="61"/>
        <v>3978</v>
      </c>
      <c r="I130" s="16">
        <f t="shared" si="61"/>
        <v>3978</v>
      </c>
      <c r="J130" s="18">
        <f t="shared" si="37"/>
        <v>70.947030497592294</v>
      </c>
      <c r="K130" s="18">
        <f t="shared" si="38"/>
        <v>70.947030497592294</v>
      </c>
    </row>
    <row r="131" spans="1:11" ht="33" x14ac:dyDescent="0.25">
      <c r="A131" s="14" t="s">
        <v>31</v>
      </c>
      <c r="B131" s="15" t="s">
        <v>6</v>
      </c>
      <c r="C131" s="15" t="s">
        <v>84</v>
      </c>
      <c r="D131" s="15" t="s">
        <v>107</v>
      </c>
      <c r="E131" s="15" t="s">
        <v>32</v>
      </c>
      <c r="F131" s="16">
        <f>F132</f>
        <v>5607</v>
      </c>
      <c r="G131" s="16">
        <f t="shared" si="61"/>
        <v>5607</v>
      </c>
      <c r="H131" s="16">
        <f t="shared" si="61"/>
        <v>3978</v>
      </c>
      <c r="I131" s="16">
        <f t="shared" si="61"/>
        <v>3978</v>
      </c>
      <c r="J131" s="18">
        <f t="shared" si="37"/>
        <v>70.947030497592294</v>
      </c>
      <c r="K131" s="18">
        <f t="shared" si="38"/>
        <v>70.947030497592294</v>
      </c>
    </row>
    <row r="132" spans="1:11" ht="33" x14ac:dyDescent="0.25">
      <c r="A132" s="14" t="s">
        <v>33</v>
      </c>
      <c r="B132" s="15" t="s">
        <v>6</v>
      </c>
      <c r="C132" s="15" t="s">
        <v>84</v>
      </c>
      <c r="D132" s="15" t="s">
        <v>107</v>
      </c>
      <c r="E132" s="15" t="s">
        <v>34</v>
      </c>
      <c r="F132" s="16">
        <v>5607</v>
      </c>
      <c r="G132" s="16">
        <v>5607</v>
      </c>
      <c r="H132" s="16">
        <v>3978</v>
      </c>
      <c r="I132" s="16">
        <v>3978</v>
      </c>
      <c r="J132" s="18">
        <f t="shared" si="37"/>
        <v>70.947030497592294</v>
      </c>
      <c r="K132" s="18">
        <f t="shared" si="38"/>
        <v>70.947030497592294</v>
      </c>
    </row>
    <row r="133" spans="1:11" ht="49.5" x14ac:dyDescent="0.25">
      <c r="A133" s="14" t="s">
        <v>58</v>
      </c>
      <c r="B133" s="15" t="s">
        <v>6</v>
      </c>
      <c r="C133" s="15" t="s">
        <v>84</v>
      </c>
      <c r="D133" s="15" t="s">
        <v>108</v>
      </c>
      <c r="E133" s="15"/>
      <c r="F133" s="16">
        <f>F134</f>
        <v>938</v>
      </c>
      <c r="G133" s="16">
        <f t="shared" ref="G133:I134" si="62">G134</f>
        <v>938</v>
      </c>
      <c r="H133" s="16">
        <f t="shared" si="62"/>
        <v>679</v>
      </c>
      <c r="I133" s="16">
        <f t="shared" si="62"/>
        <v>679</v>
      </c>
      <c r="J133" s="18">
        <f t="shared" si="37"/>
        <v>72.388059701492537</v>
      </c>
      <c r="K133" s="18">
        <f t="shared" si="38"/>
        <v>72.388059701492537</v>
      </c>
    </row>
    <row r="134" spans="1:11" ht="33" x14ac:dyDescent="0.25">
      <c r="A134" s="14" t="s">
        <v>31</v>
      </c>
      <c r="B134" s="15" t="s">
        <v>6</v>
      </c>
      <c r="C134" s="15" t="s">
        <v>84</v>
      </c>
      <c r="D134" s="15" t="s">
        <v>108</v>
      </c>
      <c r="E134" s="15" t="s">
        <v>32</v>
      </c>
      <c r="F134" s="16">
        <f>F135</f>
        <v>938</v>
      </c>
      <c r="G134" s="16">
        <f t="shared" si="62"/>
        <v>938</v>
      </c>
      <c r="H134" s="16">
        <f t="shared" si="62"/>
        <v>679</v>
      </c>
      <c r="I134" s="16">
        <f t="shared" si="62"/>
        <v>679</v>
      </c>
      <c r="J134" s="18">
        <f t="shared" ref="J134:J197" si="63">H134/F134*100</f>
        <v>72.388059701492537</v>
      </c>
      <c r="K134" s="18">
        <f t="shared" ref="K134:K197" si="64">I134/G134*100</f>
        <v>72.388059701492537</v>
      </c>
    </row>
    <row r="135" spans="1:11" ht="33" x14ac:dyDescent="0.25">
      <c r="A135" s="14" t="s">
        <v>33</v>
      </c>
      <c r="B135" s="15" t="s">
        <v>6</v>
      </c>
      <c r="C135" s="15" t="s">
        <v>84</v>
      </c>
      <c r="D135" s="15" t="s">
        <v>108</v>
      </c>
      <c r="E135" s="15" t="s">
        <v>34</v>
      </c>
      <c r="F135" s="16">
        <v>938</v>
      </c>
      <c r="G135" s="16">
        <v>938</v>
      </c>
      <c r="H135" s="16">
        <v>679</v>
      </c>
      <c r="I135" s="16">
        <v>679</v>
      </c>
      <c r="J135" s="18">
        <f t="shared" si="63"/>
        <v>72.388059701492537</v>
      </c>
      <c r="K135" s="18">
        <f t="shared" si="64"/>
        <v>72.388059701492537</v>
      </c>
    </row>
    <row r="136" spans="1:11" ht="16.5" x14ac:dyDescent="0.25">
      <c r="A136" s="14" t="s">
        <v>60</v>
      </c>
      <c r="B136" s="15" t="s">
        <v>6</v>
      </c>
      <c r="C136" s="15" t="s">
        <v>84</v>
      </c>
      <c r="D136" s="15" t="s">
        <v>109</v>
      </c>
      <c r="E136" s="15"/>
      <c r="F136" s="16">
        <f>F137</f>
        <v>16</v>
      </c>
      <c r="G136" s="16">
        <f t="shared" ref="G136:I137" si="65">G137</f>
        <v>16</v>
      </c>
      <c r="H136" s="16">
        <f t="shared" si="65"/>
        <v>16</v>
      </c>
      <c r="I136" s="16">
        <f t="shared" si="65"/>
        <v>16</v>
      </c>
      <c r="J136" s="18">
        <f t="shared" si="63"/>
        <v>100</v>
      </c>
      <c r="K136" s="18">
        <f t="shared" si="64"/>
        <v>100</v>
      </c>
    </row>
    <row r="137" spans="1:11" ht="33" x14ac:dyDescent="0.25">
      <c r="A137" s="14" t="s">
        <v>31</v>
      </c>
      <c r="B137" s="15" t="s">
        <v>6</v>
      </c>
      <c r="C137" s="15" t="s">
        <v>84</v>
      </c>
      <c r="D137" s="15" t="s">
        <v>109</v>
      </c>
      <c r="E137" s="15" t="s">
        <v>32</v>
      </c>
      <c r="F137" s="16">
        <f>F138</f>
        <v>16</v>
      </c>
      <c r="G137" s="16">
        <f t="shared" si="65"/>
        <v>16</v>
      </c>
      <c r="H137" s="16">
        <f t="shared" si="65"/>
        <v>16</v>
      </c>
      <c r="I137" s="16">
        <f t="shared" si="65"/>
        <v>16</v>
      </c>
      <c r="J137" s="18">
        <f t="shared" si="63"/>
        <v>100</v>
      </c>
      <c r="K137" s="18">
        <f t="shared" si="64"/>
        <v>100</v>
      </c>
    </row>
    <row r="138" spans="1:11" ht="33" x14ac:dyDescent="0.25">
      <c r="A138" s="14" t="s">
        <v>33</v>
      </c>
      <c r="B138" s="15" t="s">
        <v>6</v>
      </c>
      <c r="C138" s="15" t="s">
        <v>84</v>
      </c>
      <c r="D138" s="15" t="s">
        <v>109</v>
      </c>
      <c r="E138" s="15" t="s">
        <v>34</v>
      </c>
      <c r="F138" s="16">
        <v>16</v>
      </c>
      <c r="G138" s="16">
        <v>16</v>
      </c>
      <c r="H138" s="16">
        <v>16</v>
      </c>
      <c r="I138" s="16">
        <v>16</v>
      </c>
      <c r="J138" s="18">
        <f t="shared" si="63"/>
        <v>100</v>
      </c>
      <c r="K138" s="18">
        <f t="shared" si="64"/>
        <v>100</v>
      </c>
    </row>
    <row r="139" spans="1:11" ht="49.5" x14ac:dyDescent="0.25">
      <c r="A139" s="14" t="s">
        <v>110</v>
      </c>
      <c r="B139" s="15" t="s">
        <v>6</v>
      </c>
      <c r="C139" s="15" t="s">
        <v>84</v>
      </c>
      <c r="D139" s="15" t="s">
        <v>111</v>
      </c>
      <c r="E139" s="15"/>
      <c r="F139" s="16">
        <f>F140</f>
        <v>181</v>
      </c>
      <c r="G139" s="16">
        <f t="shared" ref="G139:I142" si="66">G140</f>
        <v>0</v>
      </c>
      <c r="H139" s="16">
        <f t="shared" si="66"/>
        <v>181</v>
      </c>
      <c r="I139" s="16">
        <f t="shared" si="66"/>
        <v>0</v>
      </c>
      <c r="J139" s="18">
        <f t="shared" si="63"/>
        <v>100</v>
      </c>
      <c r="K139" s="18"/>
    </row>
    <row r="140" spans="1:11" ht="16.5" x14ac:dyDescent="0.25">
      <c r="A140" s="14" t="s">
        <v>72</v>
      </c>
      <c r="B140" s="15" t="s">
        <v>6</v>
      </c>
      <c r="C140" s="15" t="s">
        <v>84</v>
      </c>
      <c r="D140" s="15" t="s">
        <v>112</v>
      </c>
      <c r="E140" s="15"/>
      <c r="F140" s="16">
        <f>F141</f>
        <v>181</v>
      </c>
      <c r="G140" s="16">
        <f t="shared" si="66"/>
        <v>0</v>
      </c>
      <c r="H140" s="16">
        <f t="shared" si="66"/>
        <v>181</v>
      </c>
      <c r="I140" s="16">
        <f t="shared" si="66"/>
        <v>0</v>
      </c>
      <c r="J140" s="18">
        <f t="shared" si="63"/>
        <v>100</v>
      </c>
      <c r="K140" s="18"/>
    </row>
    <row r="141" spans="1:11" ht="33" x14ac:dyDescent="0.25">
      <c r="A141" s="14" t="s">
        <v>88</v>
      </c>
      <c r="B141" s="15" t="s">
        <v>6</v>
      </c>
      <c r="C141" s="15" t="s">
        <v>84</v>
      </c>
      <c r="D141" s="15" t="s">
        <v>113</v>
      </c>
      <c r="E141" s="15"/>
      <c r="F141" s="16">
        <f>F142</f>
        <v>181</v>
      </c>
      <c r="G141" s="16">
        <f t="shared" si="66"/>
        <v>0</v>
      </c>
      <c r="H141" s="16">
        <f t="shared" si="66"/>
        <v>181</v>
      </c>
      <c r="I141" s="16">
        <f t="shared" si="66"/>
        <v>0</v>
      </c>
      <c r="J141" s="18">
        <f t="shared" si="63"/>
        <v>100</v>
      </c>
      <c r="K141" s="18"/>
    </row>
    <row r="142" spans="1:11" ht="33" x14ac:dyDescent="0.25">
      <c r="A142" s="14" t="s">
        <v>31</v>
      </c>
      <c r="B142" s="15" t="s">
        <v>6</v>
      </c>
      <c r="C142" s="15" t="s">
        <v>84</v>
      </c>
      <c r="D142" s="15" t="s">
        <v>113</v>
      </c>
      <c r="E142" s="15" t="s">
        <v>32</v>
      </c>
      <c r="F142" s="16">
        <f>F143</f>
        <v>181</v>
      </c>
      <c r="G142" s="16">
        <f t="shared" si="66"/>
        <v>0</v>
      </c>
      <c r="H142" s="16">
        <f t="shared" si="66"/>
        <v>181</v>
      </c>
      <c r="I142" s="16">
        <f t="shared" si="66"/>
        <v>0</v>
      </c>
      <c r="J142" s="18">
        <f t="shared" si="63"/>
        <v>100</v>
      </c>
      <c r="K142" s="18"/>
    </row>
    <row r="143" spans="1:11" ht="33" x14ac:dyDescent="0.25">
      <c r="A143" s="14" t="s">
        <v>33</v>
      </c>
      <c r="B143" s="15" t="s">
        <v>6</v>
      </c>
      <c r="C143" s="15" t="s">
        <v>84</v>
      </c>
      <c r="D143" s="15" t="s">
        <v>113</v>
      </c>
      <c r="E143" s="15" t="s">
        <v>34</v>
      </c>
      <c r="F143" s="16">
        <v>181</v>
      </c>
      <c r="G143" s="16">
        <v>0</v>
      </c>
      <c r="H143" s="16">
        <v>181</v>
      </c>
      <c r="I143" s="16">
        <v>0</v>
      </c>
      <c r="J143" s="18">
        <f t="shared" si="63"/>
        <v>100</v>
      </c>
      <c r="K143" s="18"/>
    </row>
    <row r="144" spans="1:11" ht="49.5" x14ac:dyDescent="0.25">
      <c r="A144" s="14" t="s">
        <v>10</v>
      </c>
      <c r="B144" s="15" t="s">
        <v>6</v>
      </c>
      <c r="C144" s="15" t="s">
        <v>84</v>
      </c>
      <c r="D144" s="15" t="s">
        <v>11</v>
      </c>
      <c r="E144" s="15"/>
      <c r="F144" s="16">
        <f>F145+F156+F173+F176+F181+F184+F189+F192+F197+F202+F207</f>
        <v>377782</v>
      </c>
      <c r="G144" s="16">
        <f t="shared" ref="G144:I144" si="67">G145+G156+G173+G176+G181+G184+G189+G192+G197+G202+G207</f>
        <v>5193</v>
      </c>
      <c r="H144" s="16">
        <f t="shared" si="67"/>
        <v>373033</v>
      </c>
      <c r="I144" s="16">
        <f t="shared" si="67"/>
        <v>4568</v>
      </c>
      <c r="J144" s="18">
        <f t="shared" si="63"/>
        <v>98.742925814358557</v>
      </c>
      <c r="K144" s="18">
        <f t="shared" si="64"/>
        <v>87.964567687271327</v>
      </c>
    </row>
    <row r="145" spans="1:11" ht="16.5" x14ac:dyDescent="0.25">
      <c r="A145" s="14" t="s">
        <v>72</v>
      </c>
      <c r="B145" s="15" t="s">
        <v>6</v>
      </c>
      <c r="C145" s="15" t="s">
        <v>84</v>
      </c>
      <c r="D145" s="15" t="s">
        <v>114</v>
      </c>
      <c r="E145" s="15"/>
      <c r="F145" s="16">
        <f>F146+F153</f>
        <v>13731</v>
      </c>
      <c r="G145" s="16">
        <f t="shared" ref="G145:I145" si="68">G146+G153</f>
        <v>0</v>
      </c>
      <c r="H145" s="16">
        <f t="shared" si="68"/>
        <v>12719</v>
      </c>
      <c r="I145" s="16">
        <f t="shared" si="68"/>
        <v>0</v>
      </c>
      <c r="J145" s="18">
        <f t="shared" si="63"/>
        <v>92.629815745393643</v>
      </c>
      <c r="K145" s="18"/>
    </row>
    <row r="146" spans="1:11" ht="33" x14ac:dyDescent="0.25">
      <c r="A146" s="14" t="s">
        <v>88</v>
      </c>
      <c r="B146" s="15" t="s">
        <v>6</v>
      </c>
      <c r="C146" s="15" t="s">
        <v>84</v>
      </c>
      <c r="D146" s="15" t="s">
        <v>115</v>
      </c>
      <c r="E146" s="15"/>
      <c r="F146" s="16">
        <f>F147+F149+F151</f>
        <v>6812</v>
      </c>
      <c r="G146" s="16">
        <f t="shared" ref="G146:I146" si="69">G147+G149+G151</f>
        <v>0</v>
      </c>
      <c r="H146" s="16">
        <f t="shared" si="69"/>
        <v>6281</v>
      </c>
      <c r="I146" s="16">
        <f t="shared" si="69"/>
        <v>0</v>
      </c>
      <c r="J146" s="18">
        <f t="shared" si="63"/>
        <v>92.204932472108041</v>
      </c>
      <c r="K146" s="18"/>
    </row>
    <row r="147" spans="1:11" ht="33" x14ac:dyDescent="0.25">
      <c r="A147" s="14" t="s">
        <v>31</v>
      </c>
      <c r="B147" s="15" t="s">
        <v>6</v>
      </c>
      <c r="C147" s="15" t="s">
        <v>84</v>
      </c>
      <c r="D147" s="15" t="s">
        <v>115</v>
      </c>
      <c r="E147" s="15" t="s">
        <v>32</v>
      </c>
      <c r="F147" s="16">
        <f>F148</f>
        <v>3608</v>
      </c>
      <c r="G147" s="16">
        <f t="shared" ref="G147:I147" si="70">G148</f>
        <v>0</v>
      </c>
      <c r="H147" s="16">
        <f t="shared" si="70"/>
        <v>3420</v>
      </c>
      <c r="I147" s="16">
        <f t="shared" si="70"/>
        <v>0</v>
      </c>
      <c r="J147" s="18">
        <f t="shared" si="63"/>
        <v>94.789356984478928</v>
      </c>
      <c r="K147" s="18"/>
    </row>
    <row r="148" spans="1:11" ht="33" x14ac:dyDescent="0.25">
      <c r="A148" s="14" t="s">
        <v>33</v>
      </c>
      <c r="B148" s="15" t="s">
        <v>6</v>
      </c>
      <c r="C148" s="15" t="s">
        <v>84</v>
      </c>
      <c r="D148" s="15" t="s">
        <v>115</v>
      </c>
      <c r="E148" s="15" t="s">
        <v>34</v>
      </c>
      <c r="F148" s="16">
        <v>3608</v>
      </c>
      <c r="G148" s="16">
        <v>0</v>
      </c>
      <c r="H148" s="16">
        <f>3419+1</f>
        <v>3420</v>
      </c>
      <c r="I148" s="16">
        <v>0</v>
      </c>
      <c r="J148" s="18">
        <f t="shared" si="63"/>
        <v>94.789356984478928</v>
      </c>
      <c r="K148" s="18"/>
    </row>
    <row r="149" spans="1:11" ht="16.5" x14ac:dyDescent="0.25">
      <c r="A149" s="14" t="s">
        <v>35</v>
      </c>
      <c r="B149" s="15" t="s">
        <v>6</v>
      </c>
      <c r="C149" s="15" t="s">
        <v>84</v>
      </c>
      <c r="D149" s="15" t="s">
        <v>115</v>
      </c>
      <c r="E149" s="15" t="s">
        <v>36</v>
      </c>
      <c r="F149" s="16">
        <f>F150</f>
        <v>115</v>
      </c>
      <c r="G149" s="16">
        <f t="shared" ref="G149:I149" si="71">G150</f>
        <v>0</v>
      </c>
      <c r="H149" s="16">
        <f t="shared" si="71"/>
        <v>115</v>
      </c>
      <c r="I149" s="16">
        <f t="shared" si="71"/>
        <v>0</v>
      </c>
      <c r="J149" s="18">
        <f t="shared" si="63"/>
        <v>100</v>
      </c>
      <c r="K149" s="18"/>
    </row>
    <row r="150" spans="1:11" ht="16.5" x14ac:dyDescent="0.25">
      <c r="A150" s="14" t="s">
        <v>37</v>
      </c>
      <c r="B150" s="15" t="s">
        <v>6</v>
      </c>
      <c r="C150" s="15" t="s">
        <v>84</v>
      </c>
      <c r="D150" s="15" t="s">
        <v>115</v>
      </c>
      <c r="E150" s="15" t="s">
        <v>38</v>
      </c>
      <c r="F150" s="16">
        <v>115</v>
      </c>
      <c r="G150" s="16">
        <v>0</v>
      </c>
      <c r="H150" s="16">
        <v>115</v>
      </c>
      <c r="I150" s="16">
        <v>0</v>
      </c>
      <c r="J150" s="18">
        <f t="shared" si="63"/>
        <v>100</v>
      </c>
      <c r="K150" s="18"/>
    </row>
    <row r="151" spans="1:11" ht="16.5" x14ac:dyDescent="0.25">
      <c r="A151" s="14" t="s">
        <v>39</v>
      </c>
      <c r="B151" s="15" t="s">
        <v>6</v>
      </c>
      <c r="C151" s="15" t="s">
        <v>84</v>
      </c>
      <c r="D151" s="15" t="s">
        <v>115</v>
      </c>
      <c r="E151" s="15" t="s">
        <v>40</v>
      </c>
      <c r="F151" s="16">
        <f>F152</f>
        <v>3089</v>
      </c>
      <c r="G151" s="16">
        <f t="shared" ref="G151:I151" si="72">G152</f>
        <v>0</v>
      </c>
      <c r="H151" s="16">
        <f t="shared" si="72"/>
        <v>2746</v>
      </c>
      <c r="I151" s="16">
        <f t="shared" si="72"/>
        <v>0</v>
      </c>
      <c r="J151" s="18">
        <f t="shared" si="63"/>
        <v>88.89608287471674</v>
      </c>
      <c r="K151" s="18"/>
    </row>
    <row r="152" spans="1:11" ht="16.5" x14ac:dyDescent="0.25">
      <c r="A152" s="14" t="s">
        <v>41</v>
      </c>
      <c r="B152" s="15" t="s">
        <v>6</v>
      </c>
      <c r="C152" s="15" t="s">
        <v>84</v>
      </c>
      <c r="D152" s="15" t="s">
        <v>115</v>
      </c>
      <c r="E152" s="15" t="s">
        <v>42</v>
      </c>
      <c r="F152" s="16">
        <v>3089</v>
      </c>
      <c r="G152" s="16">
        <v>0</v>
      </c>
      <c r="H152" s="16">
        <f>2747-1</f>
        <v>2746</v>
      </c>
      <c r="I152" s="16">
        <v>0</v>
      </c>
      <c r="J152" s="18">
        <f t="shared" si="63"/>
        <v>88.89608287471674</v>
      </c>
      <c r="K152" s="18"/>
    </row>
    <row r="153" spans="1:11" ht="49.5" x14ac:dyDescent="0.25">
      <c r="A153" s="14" t="s">
        <v>116</v>
      </c>
      <c r="B153" s="15" t="s">
        <v>6</v>
      </c>
      <c r="C153" s="15" t="s">
        <v>84</v>
      </c>
      <c r="D153" s="15" t="s">
        <v>117</v>
      </c>
      <c r="E153" s="15"/>
      <c r="F153" s="16">
        <f>F154</f>
        <v>6919</v>
      </c>
      <c r="G153" s="16">
        <f t="shared" ref="G153:I154" si="73">G154</f>
        <v>0</v>
      </c>
      <c r="H153" s="16">
        <f t="shared" si="73"/>
        <v>6438</v>
      </c>
      <c r="I153" s="16">
        <f t="shared" si="73"/>
        <v>0</v>
      </c>
      <c r="J153" s="18">
        <f t="shared" si="63"/>
        <v>93.048128342245988</v>
      </c>
      <c r="K153" s="18"/>
    </row>
    <row r="154" spans="1:11" ht="33" x14ac:dyDescent="0.25">
      <c r="A154" s="14" t="s">
        <v>31</v>
      </c>
      <c r="B154" s="15" t="s">
        <v>6</v>
      </c>
      <c r="C154" s="15" t="s">
        <v>84</v>
      </c>
      <c r="D154" s="15" t="s">
        <v>117</v>
      </c>
      <c r="E154" s="15" t="s">
        <v>32</v>
      </c>
      <c r="F154" s="16">
        <f>F155</f>
        <v>6919</v>
      </c>
      <c r="G154" s="16">
        <f t="shared" si="73"/>
        <v>0</v>
      </c>
      <c r="H154" s="16">
        <f t="shared" si="73"/>
        <v>6438</v>
      </c>
      <c r="I154" s="16">
        <f t="shared" si="73"/>
        <v>0</v>
      </c>
      <c r="J154" s="18">
        <f t="shared" si="63"/>
        <v>93.048128342245988</v>
      </c>
      <c r="K154" s="18"/>
    </row>
    <row r="155" spans="1:11" ht="33" x14ac:dyDescent="0.25">
      <c r="A155" s="14" t="s">
        <v>33</v>
      </c>
      <c r="B155" s="15" t="s">
        <v>6</v>
      </c>
      <c r="C155" s="15" t="s">
        <v>84</v>
      </c>
      <c r="D155" s="15" t="s">
        <v>117</v>
      </c>
      <c r="E155" s="15" t="s">
        <v>34</v>
      </c>
      <c r="F155" s="16">
        <v>6919</v>
      </c>
      <c r="G155" s="16">
        <v>0</v>
      </c>
      <c r="H155" s="16">
        <v>6438</v>
      </c>
      <c r="I155" s="16">
        <v>0</v>
      </c>
      <c r="J155" s="18">
        <f t="shared" si="63"/>
        <v>93.048128342245988</v>
      </c>
      <c r="K155" s="18"/>
    </row>
    <row r="156" spans="1:11" ht="33" x14ac:dyDescent="0.25">
      <c r="A156" s="14" t="s">
        <v>118</v>
      </c>
      <c r="B156" s="15" t="s">
        <v>6</v>
      </c>
      <c r="C156" s="15" t="s">
        <v>84</v>
      </c>
      <c r="D156" s="15" t="s">
        <v>119</v>
      </c>
      <c r="E156" s="15"/>
      <c r="F156" s="16">
        <f>F157+F164</f>
        <v>357662</v>
      </c>
      <c r="G156" s="16">
        <f t="shared" ref="G156:I156" si="74">G157+G164</f>
        <v>0</v>
      </c>
      <c r="H156" s="16">
        <f t="shared" si="74"/>
        <v>354559</v>
      </c>
      <c r="I156" s="16">
        <f t="shared" si="74"/>
        <v>0</v>
      </c>
      <c r="J156" s="18">
        <f t="shared" si="63"/>
        <v>99.132421112670627</v>
      </c>
      <c r="K156" s="18"/>
    </row>
    <row r="157" spans="1:11" ht="33" x14ac:dyDescent="0.25">
      <c r="A157" s="14" t="s">
        <v>120</v>
      </c>
      <c r="B157" s="15" t="s">
        <v>6</v>
      </c>
      <c r="C157" s="15" t="s">
        <v>84</v>
      </c>
      <c r="D157" s="15" t="s">
        <v>121</v>
      </c>
      <c r="E157" s="15"/>
      <c r="F157" s="16">
        <f>F158+F160+F162</f>
        <v>49282</v>
      </c>
      <c r="G157" s="16">
        <f t="shared" ref="G157:I157" si="75">G158+G160+G162</f>
        <v>0</v>
      </c>
      <c r="H157" s="16">
        <f t="shared" si="75"/>
        <v>48703</v>
      </c>
      <c r="I157" s="16">
        <f t="shared" si="75"/>
        <v>0</v>
      </c>
      <c r="J157" s="18">
        <f t="shared" si="63"/>
        <v>98.82512885029017</v>
      </c>
      <c r="K157" s="18"/>
    </row>
    <row r="158" spans="1:11" ht="82.5" x14ac:dyDescent="0.25">
      <c r="A158" s="14" t="s">
        <v>16</v>
      </c>
      <c r="B158" s="15" t="s">
        <v>6</v>
      </c>
      <c r="C158" s="15" t="s">
        <v>84</v>
      </c>
      <c r="D158" s="15" t="s">
        <v>121</v>
      </c>
      <c r="E158" s="15" t="s">
        <v>17</v>
      </c>
      <c r="F158" s="16">
        <f>F159</f>
        <v>37884</v>
      </c>
      <c r="G158" s="16">
        <f t="shared" ref="G158:I158" si="76">G159</f>
        <v>0</v>
      </c>
      <c r="H158" s="16">
        <f t="shared" si="76"/>
        <v>37789</v>
      </c>
      <c r="I158" s="16">
        <f t="shared" si="76"/>
        <v>0</v>
      </c>
      <c r="J158" s="18">
        <f t="shared" si="63"/>
        <v>99.749234505332069</v>
      </c>
      <c r="K158" s="18"/>
    </row>
    <row r="159" spans="1:11" ht="16.5" x14ac:dyDescent="0.25">
      <c r="A159" s="14" t="s">
        <v>122</v>
      </c>
      <c r="B159" s="15" t="s">
        <v>6</v>
      </c>
      <c r="C159" s="15" t="s">
        <v>84</v>
      </c>
      <c r="D159" s="15" t="s">
        <v>121</v>
      </c>
      <c r="E159" s="15" t="s">
        <v>123</v>
      </c>
      <c r="F159" s="16">
        <v>37884</v>
      </c>
      <c r="G159" s="16">
        <v>0</v>
      </c>
      <c r="H159" s="16">
        <v>37789</v>
      </c>
      <c r="I159" s="16">
        <v>0</v>
      </c>
      <c r="J159" s="18">
        <f t="shared" si="63"/>
        <v>99.749234505332069</v>
      </c>
      <c r="K159" s="18"/>
    </row>
    <row r="160" spans="1:11" ht="33" x14ac:dyDescent="0.25">
      <c r="A160" s="14" t="s">
        <v>31</v>
      </c>
      <c r="B160" s="15" t="s">
        <v>6</v>
      </c>
      <c r="C160" s="15" t="s">
        <v>84</v>
      </c>
      <c r="D160" s="15" t="s">
        <v>121</v>
      </c>
      <c r="E160" s="15" t="s">
        <v>32</v>
      </c>
      <c r="F160" s="16">
        <f>F161</f>
        <v>11212</v>
      </c>
      <c r="G160" s="16">
        <f t="shared" ref="G160:I160" si="77">G161</f>
        <v>0</v>
      </c>
      <c r="H160" s="16">
        <f t="shared" si="77"/>
        <v>10728</v>
      </c>
      <c r="I160" s="16">
        <f t="shared" si="77"/>
        <v>0</v>
      </c>
      <c r="J160" s="18">
        <f t="shared" si="63"/>
        <v>95.683196575098108</v>
      </c>
      <c r="K160" s="18"/>
    </row>
    <row r="161" spans="1:11" ht="33" x14ac:dyDescent="0.25">
      <c r="A161" s="14" t="s">
        <v>33</v>
      </c>
      <c r="B161" s="15" t="s">
        <v>6</v>
      </c>
      <c r="C161" s="15" t="s">
        <v>84</v>
      </c>
      <c r="D161" s="15" t="s">
        <v>121</v>
      </c>
      <c r="E161" s="15" t="s">
        <v>34</v>
      </c>
      <c r="F161" s="16">
        <v>11212</v>
      </c>
      <c r="G161" s="16">
        <v>0</v>
      </c>
      <c r="H161" s="16">
        <v>10728</v>
      </c>
      <c r="I161" s="16">
        <v>0</v>
      </c>
      <c r="J161" s="18">
        <f t="shared" si="63"/>
        <v>95.683196575098108</v>
      </c>
      <c r="K161" s="18"/>
    </row>
    <row r="162" spans="1:11" ht="16.5" x14ac:dyDescent="0.25">
      <c r="A162" s="14" t="s">
        <v>39</v>
      </c>
      <c r="B162" s="15" t="s">
        <v>6</v>
      </c>
      <c r="C162" s="15" t="s">
        <v>84</v>
      </c>
      <c r="D162" s="15" t="s">
        <v>121</v>
      </c>
      <c r="E162" s="15" t="s">
        <v>40</v>
      </c>
      <c r="F162" s="16">
        <f>F163</f>
        <v>186</v>
      </c>
      <c r="G162" s="16">
        <f t="shared" ref="G162:I162" si="78">G163</f>
        <v>0</v>
      </c>
      <c r="H162" s="16">
        <f t="shared" si="78"/>
        <v>186</v>
      </c>
      <c r="I162" s="16">
        <f t="shared" si="78"/>
        <v>0</v>
      </c>
      <c r="J162" s="18">
        <f t="shared" si="63"/>
        <v>100</v>
      </c>
      <c r="K162" s="18"/>
    </row>
    <row r="163" spans="1:11" ht="16.5" x14ac:dyDescent="0.25">
      <c r="A163" s="14" t="s">
        <v>41</v>
      </c>
      <c r="B163" s="15" t="s">
        <v>6</v>
      </c>
      <c r="C163" s="15" t="s">
        <v>84</v>
      </c>
      <c r="D163" s="15" t="s">
        <v>121</v>
      </c>
      <c r="E163" s="15" t="s">
        <v>42</v>
      </c>
      <c r="F163" s="16">
        <v>186</v>
      </c>
      <c r="G163" s="16">
        <v>0</v>
      </c>
      <c r="H163" s="16">
        <v>186</v>
      </c>
      <c r="I163" s="16">
        <v>0</v>
      </c>
      <c r="J163" s="18">
        <f t="shared" si="63"/>
        <v>100</v>
      </c>
      <c r="K163" s="18"/>
    </row>
    <row r="164" spans="1:11" ht="33" x14ac:dyDescent="0.25">
      <c r="A164" s="14" t="s">
        <v>124</v>
      </c>
      <c r="B164" s="15" t="s">
        <v>6</v>
      </c>
      <c r="C164" s="15" t="s">
        <v>84</v>
      </c>
      <c r="D164" s="15" t="s">
        <v>125</v>
      </c>
      <c r="E164" s="15"/>
      <c r="F164" s="16">
        <f>F165+F167+F169+F171</f>
        <v>308380</v>
      </c>
      <c r="G164" s="16">
        <f t="shared" ref="G164:I164" si="79">G165+G167+G169+G171</f>
        <v>0</v>
      </c>
      <c r="H164" s="16">
        <f t="shared" si="79"/>
        <v>305856</v>
      </c>
      <c r="I164" s="16">
        <f t="shared" si="79"/>
        <v>0</v>
      </c>
      <c r="J164" s="18">
        <f t="shared" si="63"/>
        <v>99.181529282054598</v>
      </c>
      <c r="K164" s="18"/>
    </row>
    <row r="165" spans="1:11" ht="82.5" x14ac:dyDescent="0.25">
      <c r="A165" s="14" t="s">
        <v>16</v>
      </c>
      <c r="B165" s="15" t="s">
        <v>6</v>
      </c>
      <c r="C165" s="15" t="s">
        <v>84</v>
      </c>
      <c r="D165" s="15" t="s">
        <v>125</v>
      </c>
      <c r="E165" s="15" t="s">
        <v>17</v>
      </c>
      <c r="F165" s="16">
        <f>F166</f>
        <v>215147</v>
      </c>
      <c r="G165" s="16">
        <f t="shared" ref="G165:I165" si="80">G166</f>
        <v>0</v>
      </c>
      <c r="H165" s="16">
        <f t="shared" si="80"/>
        <v>214918</v>
      </c>
      <c r="I165" s="16">
        <f t="shared" si="80"/>
        <v>0</v>
      </c>
      <c r="J165" s="18">
        <f t="shared" si="63"/>
        <v>99.893561146564906</v>
      </c>
      <c r="K165" s="18"/>
    </row>
    <row r="166" spans="1:11" ht="16.5" x14ac:dyDescent="0.25">
      <c r="A166" s="14" t="s">
        <v>122</v>
      </c>
      <c r="B166" s="15" t="s">
        <v>6</v>
      </c>
      <c r="C166" s="15" t="s">
        <v>84</v>
      </c>
      <c r="D166" s="15" t="s">
        <v>125</v>
      </c>
      <c r="E166" s="15" t="s">
        <v>123</v>
      </c>
      <c r="F166" s="16">
        <v>215147</v>
      </c>
      <c r="G166" s="16">
        <v>0</v>
      </c>
      <c r="H166" s="16">
        <v>214918</v>
      </c>
      <c r="I166" s="16">
        <v>0</v>
      </c>
      <c r="J166" s="18">
        <f t="shared" si="63"/>
        <v>99.893561146564906</v>
      </c>
      <c r="K166" s="18"/>
    </row>
    <row r="167" spans="1:11" ht="33" x14ac:dyDescent="0.25">
      <c r="A167" s="14" t="s">
        <v>31</v>
      </c>
      <c r="B167" s="15" t="s">
        <v>6</v>
      </c>
      <c r="C167" s="15" t="s">
        <v>84</v>
      </c>
      <c r="D167" s="15" t="s">
        <v>125</v>
      </c>
      <c r="E167" s="15" t="s">
        <v>32</v>
      </c>
      <c r="F167" s="16">
        <f>F168</f>
        <v>92993</v>
      </c>
      <c r="G167" s="16">
        <f t="shared" ref="G167:I167" si="81">G168</f>
        <v>0</v>
      </c>
      <c r="H167" s="16">
        <f t="shared" si="81"/>
        <v>90698</v>
      </c>
      <c r="I167" s="16">
        <f t="shared" si="81"/>
        <v>0</v>
      </c>
      <c r="J167" s="18">
        <f t="shared" si="63"/>
        <v>97.532072306517691</v>
      </c>
      <c r="K167" s="18"/>
    </row>
    <row r="168" spans="1:11" ht="33" x14ac:dyDescent="0.25">
      <c r="A168" s="14" t="s">
        <v>33</v>
      </c>
      <c r="B168" s="15" t="s">
        <v>6</v>
      </c>
      <c r="C168" s="15" t="s">
        <v>84</v>
      </c>
      <c r="D168" s="15" t="s">
        <v>125</v>
      </c>
      <c r="E168" s="15" t="s">
        <v>34</v>
      </c>
      <c r="F168" s="16">
        <v>92993</v>
      </c>
      <c r="G168" s="16">
        <v>0</v>
      </c>
      <c r="H168" s="16">
        <v>90698</v>
      </c>
      <c r="I168" s="16">
        <v>0</v>
      </c>
      <c r="J168" s="18">
        <f t="shared" si="63"/>
        <v>97.532072306517691</v>
      </c>
      <c r="K168" s="18"/>
    </row>
    <row r="169" spans="1:11" ht="16.5" x14ac:dyDescent="0.25">
      <c r="A169" s="14" t="s">
        <v>35</v>
      </c>
      <c r="B169" s="15" t="s">
        <v>6</v>
      </c>
      <c r="C169" s="15" t="s">
        <v>84</v>
      </c>
      <c r="D169" s="15" t="s">
        <v>125</v>
      </c>
      <c r="E169" s="15" t="s">
        <v>36</v>
      </c>
      <c r="F169" s="16">
        <f>F170</f>
        <v>40</v>
      </c>
      <c r="G169" s="16">
        <f t="shared" ref="G169:I169" si="82">G170</f>
        <v>0</v>
      </c>
      <c r="H169" s="16">
        <f t="shared" si="82"/>
        <v>40</v>
      </c>
      <c r="I169" s="16">
        <f t="shared" si="82"/>
        <v>0</v>
      </c>
      <c r="J169" s="18">
        <f t="shared" si="63"/>
        <v>100</v>
      </c>
      <c r="K169" s="18"/>
    </row>
    <row r="170" spans="1:11" ht="33" x14ac:dyDescent="0.25">
      <c r="A170" s="14" t="s">
        <v>46</v>
      </c>
      <c r="B170" s="15" t="s">
        <v>6</v>
      </c>
      <c r="C170" s="15" t="s">
        <v>84</v>
      </c>
      <c r="D170" s="15" t="s">
        <v>125</v>
      </c>
      <c r="E170" s="15" t="s">
        <v>47</v>
      </c>
      <c r="F170" s="16">
        <v>40</v>
      </c>
      <c r="G170" s="16">
        <v>0</v>
      </c>
      <c r="H170" s="16">
        <v>40</v>
      </c>
      <c r="I170" s="16">
        <v>0</v>
      </c>
      <c r="J170" s="18">
        <f t="shared" si="63"/>
        <v>100</v>
      </c>
      <c r="K170" s="18"/>
    </row>
    <row r="171" spans="1:11" ht="16.5" x14ac:dyDescent="0.25">
      <c r="A171" s="14" t="s">
        <v>39</v>
      </c>
      <c r="B171" s="15" t="s">
        <v>6</v>
      </c>
      <c r="C171" s="15" t="s">
        <v>84</v>
      </c>
      <c r="D171" s="15" t="s">
        <v>125</v>
      </c>
      <c r="E171" s="15" t="s">
        <v>40</v>
      </c>
      <c r="F171" s="16">
        <f>F172</f>
        <v>200</v>
      </c>
      <c r="G171" s="16">
        <f t="shared" ref="G171:I171" si="83">G172</f>
        <v>0</v>
      </c>
      <c r="H171" s="16">
        <f t="shared" si="83"/>
        <v>200</v>
      </c>
      <c r="I171" s="16">
        <f t="shared" si="83"/>
        <v>0</v>
      </c>
      <c r="J171" s="18">
        <f t="shared" si="63"/>
        <v>100</v>
      </c>
      <c r="K171" s="18"/>
    </row>
    <row r="172" spans="1:11" ht="16.5" x14ac:dyDescent="0.25">
      <c r="A172" s="14" t="s">
        <v>41</v>
      </c>
      <c r="B172" s="15" t="s">
        <v>6</v>
      </c>
      <c r="C172" s="15" t="s">
        <v>84</v>
      </c>
      <c r="D172" s="15" t="s">
        <v>125</v>
      </c>
      <c r="E172" s="15" t="s">
        <v>42</v>
      </c>
      <c r="F172" s="16">
        <v>200</v>
      </c>
      <c r="G172" s="16">
        <v>0</v>
      </c>
      <c r="H172" s="16">
        <v>200</v>
      </c>
      <c r="I172" s="16">
        <v>0</v>
      </c>
      <c r="J172" s="18">
        <f t="shared" si="63"/>
        <v>100</v>
      </c>
      <c r="K172" s="18"/>
    </row>
    <row r="173" spans="1:11" ht="66" x14ac:dyDescent="0.25">
      <c r="A173" s="14" t="s">
        <v>126</v>
      </c>
      <c r="B173" s="15" t="s">
        <v>6</v>
      </c>
      <c r="C173" s="15" t="s">
        <v>84</v>
      </c>
      <c r="D173" s="15" t="s">
        <v>127</v>
      </c>
      <c r="E173" s="15"/>
      <c r="F173" s="16">
        <f>F174</f>
        <v>285</v>
      </c>
      <c r="G173" s="16">
        <f t="shared" ref="G173:I174" si="84">G174</f>
        <v>285</v>
      </c>
      <c r="H173" s="16">
        <f t="shared" si="84"/>
        <v>271</v>
      </c>
      <c r="I173" s="16">
        <f t="shared" si="84"/>
        <v>271</v>
      </c>
      <c r="J173" s="18">
        <f t="shared" si="63"/>
        <v>95.087719298245617</v>
      </c>
      <c r="K173" s="18">
        <f t="shared" si="64"/>
        <v>95.087719298245617</v>
      </c>
    </row>
    <row r="174" spans="1:11" ht="33" x14ac:dyDescent="0.25">
      <c r="A174" s="14" t="s">
        <v>31</v>
      </c>
      <c r="B174" s="15" t="s">
        <v>6</v>
      </c>
      <c r="C174" s="15" t="s">
        <v>84</v>
      </c>
      <c r="D174" s="15" t="s">
        <v>127</v>
      </c>
      <c r="E174" s="15" t="s">
        <v>32</v>
      </c>
      <c r="F174" s="16">
        <f>F175</f>
        <v>285</v>
      </c>
      <c r="G174" s="16">
        <f t="shared" si="84"/>
        <v>285</v>
      </c>
      <c r="H174" s="16">
        <f t="shared" si="84"/>
        <v>271</v>
      </c>
      <c r="I174" s="16">
        <f t="shared" si="84"/>
        <v>271</v>
      </c>
      <c r="J174" s="18">
        <f t="shared" si="63"/>
        <v>95.087719298245617</v>
      </c>
      <c r="K174" s="18">
        <f t="shared" si="64"/>
        <v>95.087719298245617</v>
      </c>
    </row>
    <row r="175" spans="1:11" ht="33" x14ac:dyDescent="0.25">
      <c r="A175" s="14" t="s">
        <v>33</v>
      </c>
      <c r="B175" s="15" t="s">
        <v>6</v>
      </c>
      <c r="C175" s="15" t="s">
        <v>84</v>
      </c>
      <c r="D175" s="15" t="s">
        <v>127</v>
      </c>
      <c r="E175" s="15" t="s">
        <v>34</v>
      </c>
      <c r="F175" s="16">
        <v>285</v>
      </c>
      <c r="G175" s="16">
        <v>285</v>
      </c>
      <c r="H175" s="16">
        <v>271</v>
      </c>
      <c r="I175" s="16">
        <v>271</v>
      </c>
      <c r="J175" s="18">
        <f t="shared" si="63"/>
        <v>95.087719298245617</v>
      </c>
      <c r="K175" s="18">
        <f t="shared" si="64"/>
        <v>95.087719298245617</v>
      </c>
    </row>
    <row r="176" spans="1:11" ht="49.5" x14ac:dyDescent="0.25">
      <c r="A176" s="14" t="s">
        <v>48</v>
      </c>
      <c r="B176" s="15" t="s">
        <v>6</v>
      </c>
      <c r="C176" s="15" t="s">
        <v>84</v>
      </c>
      <c r="D176" s="15" t="s">
        <v>49</v>
      </c>
      <c r="E176" s="15"/>
      <c r="F176" s="16">
        <f>F177+F179</f>
        <v>395</v>
      </c>
      <c r="G176" s="16">
        <f t="shared" ref="G176:I176" si="85">G177+G179</f>
        <v>395</v>
      </c>
      <c r="H176" s="16">
        <f t="shared" si="85"/>
        <v>314</v>
      </c>
      <c r="I176" s="16">
        <f t="shared" si="85"/>
        <v>314</v>
      </c>
      <c r="J176" s="18">
        <f t="shared" si="63"/>
        <v>79.493670886075947</v>
      </c>
      <c r="K176" s="18">
        <f t="shared" si="64"/>
        <v>79.493670886075947</v>
      </c>
    </row>
    <row r="177" spans="1:11" ht="82.5" x14ac:dyDescent="0.25">
      <c r="A177" s="14" t="s">
        <v>16</v>
      </c>
      <c r="B177" s="15" t="s">
        <v>6</v>
      </c>
      <c r="C177" s="15" t="s">
        <v>84</v>
      </c>
      <c r="D177" s="15" t="s">
        <v>49</v>
      </c>
      <c r="E177" s="15" t="s">
        <v>17</v>
      </c>
      <c r="F177" s="16">
        <f>F178</f>
        <v>203</v>
      </c>
      <c r="G177" s="16">
        <f t="shared" ref="G177:I177" si="86">G178</f>
        <v>203</v>
      </c>
      <c r="H177" s="16">
        <f t="shared" si="86"/>
        <v>202</v>
      </c>
      <c r="I177" s="16">
        <f t="shared" si="86"/>
        <v>202</v>
      </c>
      <c r="J177" s="18">
        <f t="shared" si="63"/>
        <v>99.50738916256158</v>
      </c>
      <c r="K177" s="18">
        <f t="shared" si="64"/>
        <v>99.50738916256158</v>
      </c>
    </row>
    <row r="178" spans="1:11" ht="16.5" x14ac:dyDescent="0.25">
      <c r="A178" s="14" t="s">
        <v>122</v>
      </c>
      <c r="B178" s="15" t="s">
        <v>6</v>
      </c>
      <c r="C178" s="15" t="s">
        <v>84</v>
      </c>
      <c r="D178" s="15" t="s">
        <v>49</v>
      </c>
      <c r="E178" s="15" t="s">
        <v>123</v>
      </c>
      <c r="F178" s="16">
        <v>203</v>
      </c>
      <c r="G178" s="16">
        <v>203</v>
      </c>
      <c r="H178" s="16">
        <v>202</v>
      </c>
      <c r="I178" s="16">
        <v>202</v>
      </c>
      <c r="J178" s="18">
        <f t="shared" si="63"/>
        <v>99.50738916256158</v>
      </c>
      <c r="K178" s="18">
        <f t="shared" si="64"/>
        <v>99.50738916256158</v>
      </c>
    </row>
    <row r="179" spans="1:11" ht="33" x14ac:dyDescent="0.25">
      <c r="A179" s="14" t="s">
        <v>31</v>
      </c>
      <c r="B179" s="15" t="s">
        <v>6</v>
      </c>
      <c r="C179" s="15" t="s">
        <v>84</v>
      </c>
      <c r="D179" s="15" t="s">
        <v>49</v>
      </c>
      <c r="E179" s="15" t="s">
        <v>32</v>
      </c>
      <c r="F179" s="16">
        <f>F180</f>
        <v>192</v>
      </c>
      <c r="G179" s="16">
        <f t="shared" ref="G179:I179" si="87">G180</f>
        <v>192</v>
      </c>
      <c r="H179" s="16">
        <f t="shared" si="87"/>
        <v>112</v>
      </c>
      <c r="I179" s="16">
        <f t="shared" si="87"/>
        <v>112</v>
      </c>
      <c r="J179" s="18">
        <f t="shared" si="63"/>
        <v>58.333333333333336</v>
      </c>
      <c r="K179" s="18">
        <f t="shared" si="64"/>
        <v>58.333333333333336</v>
      </c>
    </row>
    <row r="180" spans="1:11" ht="33" x14ac:dyDescent="0.25">
      <c r="A180" s="14" t="s">
        <v>33</v>
      </c>
      <c r="B180" s="15" t="s">
        <v>6</v>
      </c>
      <c r="C180" s="15" t="s">
        <v>84</v>
      </c>
      <c r="D180" s="15" t="s">
        <v>49</v>
      </c>
      <c r="E180" s="15" t="s">
        <v>34</v>
      </c>
      <c r="F180" s="16">
        <v>192</v>
      </c>
      <c r="G180" s="16">
        <v>192</v>
      </c>
      <c r="H180" s="16">
        <v>112</v>
      </c>
      <c r="I180" s="16">
        <v>112</v>
      </c>
      <c r="J180" s="18">
        <f t="shared" si="63"/>
        <v>58.333333333333336</v>
      </c>
      <c r="K180" s="18">
        <f t="shared" si="64"/>
        <v>58.333333333333336</v>
      </c>
    </row>
    <row r="181" spans="1:11" ht="33" x14ac:dyDescent="0.25">
      <c r="A181" s="14" t="s">
        <v>50</v>
      </c>
      <c r="B181" s="15" t="s">
        <v>6</v>
      </c>
      <c r="C181" s="15" t="s">
        <v>84</v>
      </c>
      <c r="D181" s="15" t="s">
        <v>51</v>
      </c>
      <c r="E181" s="15"/>
      <c r="F181" s="16">
        <f>F182</f>
        <v>168</v>
      </c>
      <c r="G181" s="16">
        <f t="shared" ref="G181:I182" si="88">G182</f>
        <v>168</v>
      </c>
      <c r="H181" s="16">
        <f t="shared" si="88"/>
        <v>157</v>
      </c>
      <c r="I181" s="16">
        <f t="shared" si="88"/>
        <v>157</v>
      </c>
      <c r="J181" s="18">
        <f t="shared" si="63"/>
        <v>93.452380952380949</v>
      </c>
      <c r="K181" s="18">
        <f t="shared" si="64"/>
        <v>93.452380952380949</v>
      </c>
    </row>
    <row r="182" spans="1:11" ht="33" x14ac:dyDescent="0.25">
      <c r="A182" s="14" t="s">
        <v>31</v>
      </c>
      <c r="B182" s="15" t="s">
        <v>6</v>
      </c>
      <c r="C182" s="15" t="s">
        <v>84</v>
      </c>
      <c r="D182" s="15" t="s">
        <v>51</v>
      </c>
      <c r="E182" s="15" t="s">
        <v>32</v>
      </c>
      <c r="F182" s="16">
        <f>F183</f>
        <v>168</v>
      </c>
      <c r="G182" s="16">
        <f t="shared" si="88"/>
        <v>168</v>
      </c>
      <c r="H182" s="16">
        <f t="shared" si="88"/>
        <v>157</v>
      </c>
      <c r="I182" s="16">
        <f t="shared" si="88"/>
        <v>157</v>
      </c>
      <c r="J182" s="18">
        <f t="shared" si="63"/>
        <v>93.452380952380949</v>
      </c>
      <c r="K182" s="18">
        <f t="shared" si="64"/>
        <v>93.452380952380949</v>
      </c>
    </row>
    <row r="183" spans="1:11" ht="33" x14ac:dyDescent="0.25">
      <c r="A183" s="14" t="s">
        <v>33</v>
      </c>
      <c r="B183" s="15" t="s">
        <v>6</v>
      </c>
      <c r="C183" s="15" t="s">
        <v>84</v>
      </c>
      <c r="D183" s="15" t="s">
        <v>51</v>
      </c>
      <c r="E183" s="15" t="s">
        <v>34</v>
      </c>
      <c r="F183" s="16">
        <v>168</v>
      </c>
      <c r="G183" s="16">
        <v>168</v>
      </c>
      <c r="H183" s="16">
        <v>157</v>
      </c>
      <c r="I183" s="16">
        <v>157</v>
      </c>
      <c r="J183" s="18">
        <f t="shared" si="63"/>
        <v>93.452380952380949</v>
      </c>
      <c r="K183" s="18">
        <f t="shared" si="64"/>
        <v>93.452380952380949</v>
      </c>
    </row>
    <row r="184" spans="1:11" ht="43.5" customHeight="1" x14ac:dyDescent="0.25">
      <c r="A184" s="14" t="s">
        <v>52</v>
      </c>
      <c r="B184" s="15" t="s">
        <v>6</v>
      </c>
      <c r="C184" s="15" t="s">
        <v>84</v>
      </c>
      <c r="D184" s="15" t="s">
        <v>53</v>
      </c>
      <c r="E184" s="15"/>
      <c r="F184" s="16">
        <f>F185+F187</f>
        <v>1085</v>
      </c>
      <c r="G184" s="16">
        <f t="shared" ref="G184:I184" si="89">G185+G187</f>
        <v>1085</v>
      </c>
      <c r="H184" s="16">
        <f t="shared" si="89"/>
        <v>870</v>
      </c>
      <c r="I184" s="16">
        <f t="shared" si="89"/>
        <v>870</v>
      </c>
      <c r="J184" s="18">
        <f t="shared" si="63"/>
        <v>80.184331797235018</v>
      </c>
      <c r="K184" s="18">
        <f t="shared" si="64"/>
        <v>80.184331797235018</v>
      </c>
    </row>
    <row r="185" spans="1:11" ht="33" x14ac:dyDescent="0.25">
      <c r="A185" s="14" t="s">
        <v>31</v>
      </c>
      <c r="B185" s="15" t="s">
        <v>6</v>
      </c>
      <c r="C185" s="15" t="s">
        <v>84</v>
      </c>
      <c r="D185" s="15" t="s">
        <v>53</v>
      </c>
      <c r="E185" s="15" t="s">
        <v>32</v>
      </c>
      <c r="F185" s="16">
        <f>F186</f>
        <v>1081</v>
      </c>
      <c r="G185" s="16">
        <f t="shared" ref="G185:I185" si="90">G186</f>
        <v>1081</v>
      </c>
      <c r="H185" s="16">
        <f t="shared" si="90"/>
        <v>867</v>
      </c>
      <c r="I185" s="16">
        <f t="shared" si="90"/>
        <v>867</v>
      </c>
      <c r="J185" s="18">
        <f t="shared" si="63"/>
        <v>80.203515263644775</v>
      </c>
      <c r="K185" s="18">
        <f t="shared" si="64"/>
        <v>80.203515263644775</v>
      </c>
    </row>
    <row r="186" spans="1:11" ht="33" x14ac:dyDescent="0.25">
      <c r="A186" s="14" t="s">
        <v>33</v>
      </c>
      <c r="B186" s="15" t="s">
        <v>6</v>
      </c>
      <c r="C186" s="15" t="s">
        <v>84</v>
      </c>
      <c r="D186" s="15" t="s">
        <v>53</v>
      </c>
      <c r="E186" s="15" t="s">
        <v>34</v>
      </c>
      <c r="F186" s="16">
        <v>1081</v>
      </c>
      <c r="G186" s="16">
        <v>1081</v>
      </c>
      <c r="H186" s="16">
        <v>867</v>
      </c>
      <c r="I186" s="16">
        <v>867</v>
      </c>
      <c r="J186" s="18">
        <f t="shared" si="63"/>
        <v>80.203515263644775</v>
      </c>
      <c r="K186" s="18">
        <f t="shared" si="64"/>
        <v>80.203515263644775</v>
      </c>
    </row>
    <row r="187" spans="1:11" ht="16.5" x14ac:dyDescent="0.25">
      <c r="A187" s="14" t="s">
        <v>39</v>
      </c>
      <c r="B187" s="15" t="s">
        <v>6</v>
      </c>
      <c r="C187" s="15" t="s">
        <v>84</v>
      </c>
      <c r="D187" s="15" t="s">
        <v>53</v>
      </c>
      <c r="E187" s="15" t="s">
        <v>40</v>
      </c>
      <c r="F187" s="16">
        <f>F188</f>
        <v>4</v>
      </c>
      <c r="G187" s="16">
        <f t="shared" ref="G187:I187" si="91">G188</f>
        <v>4</v>
      </c>
      <c r="H187" s="16">
        <f t="shared" si="91"/>
        <v>3</v>
      </c>
      <c r="I187" s="16">
        <f t="shared" si="91"/>
        <v>3</v>
      </c>
      <c r="J187" s="18">
        <f t="shared" si="63"/>
        <v>75</v>
      </c>
      <c r="K187" s="18">
        <f t="shared" si="64"/>
        <v>75</v>
      </c>
    </row>
    <row r="188" spans="1:11" ht="16.5" x14ac:dyDescent="0.25">
      <c r="A188" s="14" t="s">
        <v>41</v>
      </c>
      <c r="B188" s="15" t="s">
        <v>6</v>
      </c>
      <c r="C188" s="15" t="s">
        <v>84</v>
      </c>
      <c r="D188" s="15" t="s">
        <v>53</v>
      </c>
      <c r="E188" s="15" t="s">
        <v>42</v>
      </c>
      <c r="F188" s="16">
        <v>4</v>
      </c>
      <c r="G188" s="16">
        <v>4</v>
      </c>
      <c r="H188" s="16">
        <v>3</v>
      </c>
      <c r="I188" s="16">
        <v>3</v>
      </c>
      <c r="J188" s="18">
        <f t="shared" si="63"/>
        <v>75</v>
      </c>
      <c r="K188" s="18">
        <f t="shared" si="64"/>
        <v>75</v>
      </c>
    </row>
    <row r="189" spans="1:11" ht="16.5" x14ac:dyDescent="0.25">
      <c r="A189" s="14" t="s">
        <v>128</v>
      </c>
      <c r="B189" s="15" t="s">
        <v>6</v>
      </c>
      <c r="C189" s="15" t="s">
        <v>84</v>
      </c>
      <c r="D189" s="15" t="s">
        <v>129</v>
      </c>
      <c r="E189" s="15"/>
      <c r="F189" s="16">
        <f>F190</f>
        <v>19</v>
      </c>
      <c r="G189" s="16">
        <f t="shared" ref="G189:I190" si="92">G190</f>
        <v>19</v>
      </c>
      <c r="H189" s="16">
        <f t="shared" si="92"/>
        <v>19</v>
      </c>
      <c r="I189" s="16">
        <f t="shared" si="92"/>
        <v>19</v>
      </c>
      <c r="J189" s="18">
        <f t="shared" si="63"/>
        <v>100</v>
      </c>
      <c r="K189" s="18">
        <f t="shared" si="64"/>
        <v>100</v>
      </c>
    </row>
    <row r="190" spans="1:11" ht="33" x14ac:dyDescent="0.25">
      <c r="A190" s="14" t="s">
        <v>31</v>
      </c>
      <c r="B190" s="15" t="s">
        <v>6</v>
      </c>
      <c r="C190" s="15" t="s">
        <v>84</v>
      </c>
      <c r="D190" s="15" t="s">
        <v>129</v>
      </c>
      <c r="E190" s="15" t="s">
        <v>32</v>
      </c>
      <c r="F190" s="16">
        <f>F191</f>
        <v>19</v>
      </c>
      <c r="G190" s="16">
        <f t="shared" si="92"/>
        <v>19</v>
      </c>
      <c r="H190" s="16">
        <f t="shared" si="92"/>
        <v>19</v>
      </c>
      <c r="I190" s="16">
        <f t="shared" si="92"/>
        <v>19</v>
      </c>
      <c r="J190" s="18">
        <f t="shared" si="63"/>
        <v>100</v>
      </c>
      <c r="K190" s="18">
        <f t="shared" si="64"/>
        <v>100</v>
      </c>
    </row>
    <row r="191" spans="1:11" ht="33" x14ac:dyDescent="0.25">
      <c r="A191" s="14" t="s">
        <v>33</v>
      </c>
      <c r="B191" s="15" t="s">
        <v>6</v>
      </c>
      <c r="C191" s="15" t="s">
        <v>84</v>
      </c>
      <c r="D191" s="15" t="s">
        <v>129</v>
      </c>
      <c r="E191" s="15" t="s">
        <v>34</v>
      </c>
      <c r="F191" s="16">
        <v>19</v>
      </c>
      <c r="G191" s="16">
        <v>19</v>
      </c>
      <c r="H191" s="16">
        <v>19</v>
      </c>
      <c r="I191" s="16">
        <v>19</v>
      </c>
      <c r="J191" s="18">
        <f t="shared" si="63"/>
        <v>100</v>
      </c>
      <c r="K191" s="18">
        <f t="shared" si="64"/>
        <v>100</v>
      </c>
    </row>
    <row r="192" spans="1:11" ht="49.5" x14ac:dyDescent="0.25">
      <c r="A192" s="14" t="s">
        <v>56</v>
      </c>
      <c r="B192" s="15" t="s">
        <v>6</v>
      </c>
      <c r="C192" s="15" t="s">
        <v>84</v>
      </c>
      <c r="D192" s="15" t="s">
        <v>57</v>
      </c>
      <c r="E192" s="15"/>
      <c r="F192" s="16">
        <f>F193+F195</f>
        <v>2606</v>
      </c>
      <c r="G192" s="16">
        <f t="shared" ref="G192:I192" si="93">G193+G195</f>
        <v>2606</v>
      </c>
      <c r="H192" s="16">
        <f t="shared" si="93"/>
        <v>2456</v>
      </c>
      <c r="I192" s="16">
        <f t="shared" si="93"/>
        <v>2456</v>
      </c>
      <c r="J192" s="18">
        <f t="shared" si="63"/>
        <v>94.244052187260166</v>
      </c>
      <c r="K192" s="18">
        <f t="shared" si="64"/>
        <v>94.244052187260166</v>
      </c>
    </row>
    <row r="193" spans="1:11" ht="33" x14ac:dyDescent="0.25">
      <c r="A193" s="14" t="s">
        <v>31</v>
      </c>
      <c r="B193" s="15" t="s">
        <v>6</v>
      </c>
      <c r="C193" s="15" t="s">
        <v>84</v>
      </c>
      <c r="D193" s="15" t="s">
        <v>57</v>
      </c>
      <c r="E193" s="15" t="s">
        <v>32</v>
      </c>
      <c r="F193" s="16">
        <f>F194</f>
        <v>2595</v>
      </c>
      <c r="G193" s="16">
        <f t="shared" ref="G193:I193" si="94">G194</f>
        <v>2595</v>
      </c>
      <c r="H193" s="16">
        <f t="shared" si="94"/>
        <v>2448</v>
      </c>
      <c r="I193" s="16">
        <f t="shared" si="94"/>
        <v>2448</v>
      </c>
      <c r="J193" s="18">
        <f t="shared" si="63"/>
        <v>94.335260115606928</v>
      </c>
      <c r="K193" s="18">
        <f t="shared" si="64"/>
        <v>94.335260115606928</v>
      </c>
    </row>
    <row r="194" spans="1:11" ht="33" x14ac:dyDescent="0.25">
      <c r="A194" s="14" t="s">
        <v>33</v>
      </c>
      <c r="B194" s="15" t="s">
        <v>6</v>
      </c>
      <c r="C194" s="15" t="s">
        <v>84</v>
      </c>
      <c r="D194" s="15" t="s">
        <v>57</v>
      </c>
      <c r="E194" s="15" t="s">
        <v>34</v>
      </c>
      <c r="F194" s="16">
        <v>2595</v>
      </c>
      <c r="G194" s="16">
        <v>2595</v>
      </c>
      <c r="H194" s="16">
        <v>2448</v>
      </c>
      <c r="I194" s="16">
        <v>2448</v>
      </c>
      <c r="J194" s="18">
        <f t="shared" si="63"/>
        <v>94.335260115606928</v>
      </c>
      <c r="K194" s="18">
        <f t="shared" si="64"/>
        <v>94.335260115606928</v>
      </c>
    </row>
    <row r="195" spans="1:11" ht="16.5" x14ac:dyDescent="0.25">
      <c r="A195" s="14" t="s">
        <v>39</v>
      </c>
      <c r="B195" s="15" t="s">
        <v>6</v>
      </c>
      <c r="C195" s="15" t="s">
        <v>84</v>
      </c>
      <c r="D195" s="15" t="s">
        <v>57</v>
      </c>
      <c r="E195" s="15" t="s">
        <v>40</v>
      </c>
      <c r="F195" s="16">
        <f>F196</f>
        <v>11</v>
      </c>
      <c r="G195" s="16">
        <f t="shared" ref="G195:I195" si="95">G196</f>
        <v>11</v>
      </c>
      <c r="H195" s="16">
        <f t="shared" si="95"/>
        <v>8</v>
      </c>
      <c r="I195" s="16">
        <f t="shared" si="95"/>
        <v>8</v>
      </c>
      <c r="J195" s="18">
        <f t="shared" si="63"/>
        <v>72.727272727272734</v>
      </c>
      <c r="K195" s="18">
        <f t="shared" si="64"/>
        <v>72.727272727272734</v>
      </c>
    </row>
    <row r="196" spans="1:11" ht="16.5" x14ac:dyDescent="0.25">
      <c r="A196" s="14" t="s">
        <v>41</v>
      </c>
      <c r="B196" s="15" t="s">
        <v>6</v>
      </c>
      <c r="C196" s="15" t="s">
        <v>84</v>
      </c>
      <c r="D196" s="15" t="s">
        <v>57</v>
      </c>
      <c r="E196" s="15" t="s">
        <v>42</v>
      </c>
      <c r="F196" s="16">
        <v>11</v>
      </c>
      <c r="G196" s="16">
        <v>11</v>
      </c>
      <c r="H196" s="16">
        <v>8</v>
      </c>
      <c r="I196" s="16">
        <v>8</v>
      </c>
      <c r="J196" s="18">
        <f t="shared" si="63"/>
        <v>72.727272727272734</v>
      </c>
      <c r="K196" s="18">
        <f t="shared" si="64"/>
        <v>72.727272727272734</v>
      </c>
    </row>
    <row r="197" spans="1:11" ht="49.5" x14ac:dyDescent="0.25">
      <c r="A197" s="14" t="s">
        <v>58</v>
      </c>
      <c r="B197" s="15" t="s">
        <v>6</v>
      </c>
      <c r="C197" s="15" t="s">
        <v>84</v>
      </c>
      <c r="D197" s="15" t="s">
        <v>59</v>
      </c>
      <c r="E197" s="15"/>
      <c r="F197" s="16">
        <f>F198+F200</f>
        <v>313</v>
      </c>
      <c r="G197" s="16">
        <f t="shared" ref="G197:I197" si="96">G198+G200</f>
        <v>313</v>
      </c>
      <c r="H197" s="16">
        <f t="shared" si="96"/>
        <v>296</v>
      </c>
      <c r="I197" s="16">
        <f t="shared" si="96"/>
        <v>296</v>
      </c>
      <c r="J197" s="18">
        <f t="shared" si="63"/>
        <v>94.568690095846648</v>
      </c>
      <c r="K197" s="18">
        <f t="shared" si="64"/>
        <v>94.568690095846648</v>
      </c>
    </row>
    <row r="198" spans="1:11" ht="33" x14ac:dyDescent="0.25">
      <c r="A198" s="14" t="s">
        <v>31</v>
      </c>
      <c r="B198" s="15" t="s">
        <v>6</v>
      </c>
      <c r="C198" s="15" t="s">
        <v>84</v>
      </c>
      <c r="D198" s="15" t="s">
        <v>59</v>
      </c>
      <c r="E198" s="15" t="s">
        <v>32</v>
      </c>
      <c r="F198" s="16">
        <f>F199</f>
        <v>312</v>
      </c>
      <c r="G198" s="16">
        <f t="shared" ref="G198:I198" si="97">G199</f>
        <v>312</v>
      </c>
      <c r="H198" s="16">
        <f t="shared" si="97"/>
        <v>295</v>
      </c>
      <c r="I198" s="16">
        <f t="shared" si="97"/>
        <v>295</v>
      </c>
      <c r="J198" s="18">
        <f t="shared" ref="J198:J261" si="98">H198/F198*100</f>
        <v>94.551282051282044</v>
      </c>
      <c r="K198" s="18">
        <f t="shared" ref="K198:K221" si="99">I198/G198*100</f>
        <v>94.551282051282044</v>
      </c>
    </row>
    <row r="199" spans="1:11" ht="33" x14ac:dyDescent="0.25">
      <c r="A199" s="14" t="s">
        <v>33</v>
      </c>
      <c r="B199" s="15" t="s">
        <v>6</v>
      </c>
      <c r="C199" s="15" t="s">
        <v>84</v>
      </c>
      <c r="D199" s="15" t="s">
        <v>59</v>
      </c>
      <c r="E199" s="15" t="s">
        <v>34</v>
      </c>
      <c r="F199" s="16">
        <v>312</v>
      </c>
      <c r="G199" s="16">
        <v>312</v>
      </c>
      <c r="H199" s="16">
        <v>295</v>
      </c>
      <c r="I199" s="16">
        <v>295</v>
      </c>
      <c r="J199" s="18">
        <f t="shared" si="98"/>
        <v>94.551282051282044</v>
      </c>
      <c r="K199" s="18">
        <f t="shared" si="99"/>
        <v>94.551282051282044</v>
      </c>
    </row>
    <row r="200" spans="1:11" ht="16.5" x14ac:dyDescent="0.25">
      <c r="A200" s="14" t="s">
        <v>39</v>
      </c>
      <c r="B200" s="15" t="s">
        <v>6</v>
      </c>
      <c r="C200" s="15" t="s">
        <v>84</v>
      </c>
      <c r="D200" s="15" t="s">
        <v>59</v>
      </c>
      <c r="E200" s="15" t="s">
        <v>40</v>
      </c>
      <c r="F200" s="16">
        <f>F201</f>
        <v>1</v>
      </c>
      <c r="G200" s="16">
        <f t="shared" ref="G200:I200" si="100">G201</f>
        <v>1</v>
      </c>
      <c r="H200" s="16">
        <f t="shared" si="100"/>
        <v>1</v>
      </c>
      <c r="I200" s="16">
        <f t="shared" si="100"/>
        <v>1</v>
      </c>
      <c r="J200" s="18">
        <f t="shared" si="98"/>
        <v>100</v>
      </c>
      <c r="K200" s="18">
        <f t="shared" si="99"/>
        <v>100</v>
      </c>
    </row>
    <row r="201" spans="1:11" ht="16.5" x14ac:dyDescent="0.25">
      <c r="A201" s="14" t="s">
        <v>41</v>
      </c>
      <c r="B201" s="15" t="s">
        <v>6</v>
      </c>
      <c r="C201" s="15" t="s">
        <v>84</v>
      </c>
      <c r="D201" s="15" t="s">
        <v>59</v>
      </c>
      <c r="E201" s="15" t="s">
        <v>42</v>
      </c>
      <c r="F201" s="16">
        <v>1</v>
      </c>
      <c r="G201" s="16">
        <v>1</v>
      </c>
      <c r="H201" s="16">
        <v>1</v>
      </c>
      <c r="I201" s="16">
        <v>1</v>
      </c>
      <c r="J201" s="18">
        <f t="shared" si="98"/>
        <v>100</v>
      </c>
      <c r="K201" s="18">
        <f t="shared" si="99"/>
        <v>100</v>
      </c>
    </row>
    <row r="202" spans="1:11" ht="16.5" x14ac:dyDescent="0.25">
      <c r="A202" s="14" t="s">
        <v>60</v>
      </c>
      <c r="B202" s="15" t="s">
        <v>6</v>
      </c>
      <c r="C202" s="15" t="s">
        <v>84</v>
      </c>
      <c r="D202" s="15" t="s">
        <v>61</v>
      </c>
      <c r="E202" s="15"/>
      <c r="F202" s="16">
        <f>F203+F205</f>
        <v>45</v>
      </c>
      <c r="G202" s="16">
        <f t="shared" ref="G202:I202" si="101">G203+G205</f>
        <v>45</v>
      </c>
      <c r="H202" s="16">
        <f t="shared" si="101"/>
        <v>45</v>
      </c>
      <c r="I202" s="16">
        <f t="shared" si="101"/>
        <v>45</v>
      </c>
      <c r="J202" s="18">
        <f t="shared" si="98"/>
        <v>100</v>
      </c>
      <c r="K202" s="18">
        <f t="shared" si="99"/>
        <v>100</v>
      </c>
    </row>
    <row r="203" spans="1:11" ht="33" x14ac:dyDescent="0.25">
      <c r="A203" s="14" t="s">
        <v>31</v>
      </c>
      <c r="B203" s="15" t="s">
        <v>6</v>
      </c>
      <c r="C203" s="15" t="s">
        <v>84</v>
      </c>
      <c r="D203" s="15" t="s">
        <v>61</v>
      </c>
      <c r="E203" s="15" t="s">
        <v>32</v>
      </c>
      <c r="F203" s="16">
        <f>F204</f>
        <v>44</v>
      </c>
      <c r="G203" s="16">
        <f t="shared" ref="G203:I203" si="102">G204</f>
        <v>44</v>
      </c>
      <c r="H203" s="16">
        <f t="shared" si="102"/>
        <v>44</v>
      </c>
      <c r="I203" s="16">
        <f t="shared" si="102"/>
        <v>44</v>
      </c>
      <c r="J203" s="18">
        <f t="shared" si="98"/>
        <v>100</v>
      </c>
      <c r="K203" s="18">
        <f t="shared" si="99"/>
        <v>100</v>
      </c>
    </row>
    <row r="204" spans="1:11" ht="33" x14ac:dyDescent="0.25">
      <c r="A204" s="14" t="s">
        <v>33</v>
      </c>
      <c r="B204" s="15" t="s">
        <v>6</v>
      </c>
      <c r="C204" s="15" t="s">
        <v>84</v>
      </c>
      <c r="D204" s="15" t="s">
        <v>61</v>
      </c>
      <c r="E204" s="15" t="s">
        <v>34</v>
      </c>
      <c r="F204" s="16">
        <v>44</v>
      </c>
      <c r="G204" s="16">
        <v>44</v>
      </c>
      <c r="H204" s="16">
        <v>44</v>
      </c>
      <c r="I204" s="16">
        <v>44</v>
      </c>
      <c r="J204" s="18">
        <f t="shared" si="98"/>
        <v>100</v>
      </c>
      <c r="K204" s="18">
        <f t="shared" si="99"/>
        <v>100</v>
      </c>
    </row>
    <row r="205" spans="1:11" ht="16.5" x14ac:dyDescent="0.25">
      <c r="A205" s="14" t="s">
        <v>39</v>
      </c>
      <c r="B205" s="15" t="s">
        <v>6</v>
      </c>
      <c r="C205" s="15" t="s">
        <v>84</v>
      </c>
      <c r="D205" s="15" t="s">
        <v>61</v>
      </c>
      <c r="E205" s="15" t="s">
        <v>40</v>
      </c>
      <c r="F205" s="16">
        <f>F206</f>
        <v>1</v>
      </c>
      <c r="G205" s="16">
        <f t="shared" ref="G205:I205" si="103">G206</f>
        <v>1</v>
      </c>
      <c r="H205" s="16">
        <f t="shared" si="103"/>
        <v>1</v>
      </c>
      <c r="I205" s="16">
        <f t="shared" si="103"/>
        <v>1</v>
      </c>
      <c r="J205" s="18">
        <f t="shared" si="98"/>
        <v>100</v>
      </c>
      <c r="K205" s="18">
        <f t="shared" si="99"/>
        <v>100</v>
      </c>
    </row>
    <row r="206" spans="1:11" ht="16.5" x14ac:dyDescent="0.25">
      <c r="A206" s="14" t="s">
        <v>41</v>
      </c>
      <c r="B206" s="15" t="s">
        <v>6</v>
      </c>
      <c r="C206" s="15" t="s">
        <v>84</v>
      </c>
      <c r="D206" s="15" t="s">
        <v>61</v>
      </c>
      <c r="E206" s="15" t="s">
        <v>42</v>
      </c>
      <c r="F206" s="16">
        <v>1</v>
      </c>
      <c r="G206" s="16">
        <v>1</v>
      </c>
      <c r="H206" s="16">
        <v>1</v>
      </c>
      <c r="I206" s="16">
        <v>1</v>
      </c>
      <c r="J206" s="18">
        <f t="shared" si="98"/>
        <v>100</v>
      </c>
      <c r="K206" s="18">
        <f t="shared" si="99"/>
        <v>100</v>
      </c>
    </row>
    <row r="207" spans="1:11" ht="33" x14ac:dyDescent="0.25">
      <c r="A207" s="14" t="s">
        <v>130</v>
      </c>
      <c r="B207" s="15" t="s">
        <v>6</v>
      </c>
      <c r="C207" s="15" t="s">
        <v>84</v>
      </c>
      <c r="D207" s="15" t="s">
        <v>131</v>
      </c>
      <c r="E207" s="15"/>
      <c r="F207" s="16">
        <f>F208+F214+F219</f>
        <v>1473</v>
      </c>
      <c r="G207" s="16">
        <f t="shared" ref="G207:I207" si="104">G208+G214+G219</f>
        <v>277</v>
      </c>
      <c r="H207" s="16">
        <f t="shared" si="104"/>
        <v>1327</v>
      </c>
      <c r="I207" s="16">
        <f t="shared" si="104"/>
        <v>140</v>
      </c>
      <c r="J207" s="18">
        <f t="shared" si="98"/>
        <v>90.088255261371359</v>
      </c>
      <c r="K207" s="18">
        <f t="shared" si="99"/>
        <v>50.541516245487358</v>
      </c>
    </row>
    <row r="208" spans="1:11" ht="16.5" x14ac:dyDescent="0.25">
      <c r="A208" s="14" t="s">
        <v>72</v>
      </c>
      <c r="B208" s="15" t="s">
        <v>6</v>
      </c>
      <c r="C208" s="15" t="s">
        <v>84</v>
      </c>
      <c r="D208" s="15" t="s">
        <v>132</v>
      </c>
      <c r="E208" s="15"/>
      <c r="F208" s="16">
        <f>F209</f>
        <v>1196</v>
      </c>
      <c r="G208" s="16">
        <f t="shared" ref="G208:I208" si="105">G209</f>
        <v>0</v>
      </c>
      <c r="H208" s="16">
        <f t="shared" si="105"/>
        <v>1187</v>
      </c>
      <c r="I208" s="16">
        <f t="shared" si="105"/>
        <v>0</v>
      </c>
      <c r="J208" s="18">
        <f t="shared" si="98"/>
        <v>99.247491638795978</v>
      </c>
      <c r="K208" s="18"/>
    </row>
    <row r="209" spans="1:11" ht="36" customHeight="1" x14ac:dyDescent="0.25">
      <c r="A209" s="14" t="s">
        <v>133</v>
      </c>
      <c r="B209" s="15" t="s">
        <v>6</v>
      </c>
      <c r="C209" s="15" t="s">
        <v>84</v>
      </c>
      <c r="D209" s="15" t="s">
        <v>134</v>
      </c>
      <c r="E209" s="15"/>
      <c r="F209" s="16">
        <f>F210+F212</f>
        <v>1196</v>
      </c>
      <c r="G209" s="16">
        <f t="shared" ref="G209:I209" si="106">G210+G212</f>
        <v>0</v>
      </c>
      <c r="H209" s="16">
        <f t="shared" si="106"/>
        <v>1187</v>
      </c>
      <c r="I209" s="16">
        <f t="shared" si="106"/>
        <v>0</v>
      </c>
      <c r="J209" s="18">
        <f t="shared" si="98"/>
        <v>99.247491638795978</v>
      </c>
      <c r="K209" s="18"/>
    </row>
    <row r="210" spans="1:11" ht="82.5" x14ac:dyDescent="0.25">
      <c r="A210" s="14" t="s">
        <v>16</v>
      </c>
      <c r="B210" s="15" t="s">
        <v>6</v>
      </c>
      <c r="C210" s="15" t="s">
        <v>84</v>
      </c>
      <c r="D210" s="15" t="s">
        <v>134</v>
      </c>
      <c r="E210" s="15" t="s">
        <v>17</v>
      </c>
      <c r="F210" s="16">
        <f>F211</f>
        <v>124</v>
      </c>
      <c r="G210" s="16">
        <f t="shared" ref="G210:I210" si="107">G211</f>
        <v>0</v>
      </c>
      <c r="H210" s="16">
        <f t="shared" si="107"/>
        <v>122</v>
      </c>
      <c r="I210" s="16">
        <f t="shared" si="107"/>
        <v>0</v>
      </c>
      <c r="J210" s="18">
        <f t="shared" si="98"/>
        <v>98.387096774193552</v>
      </c>
      <c r="K210" s="18"/>
    </row>
    <row r="211" spans="1:11" ht="33" x14ac:dyDescent="0.25">
      <c r="A211" s="14" t="s">
        <v>18</v>
      </c>
      <c r="B211" s="15" t="s">
        <v>6</v>
      </c>
      <c r="C211" s="15" t="s">
        <v>84</v>
      </c>
      <c r="D211" s="15" t="s">
        <v>134</v>
      </c>
      <c r="E211" s="15" t="s">
        <v>19</v>
      </c>
      <c r="F211" s="16">
        <v>124</v>
      </c>
      <c r="G211" s="16">
        <v>0</v>
      </c>
      <c r="H211" s="16">
        <v>122</v>
      </c>
      <c r="I211" s="16">
        <v>0</v>
      </c>
      <c r="J211" s="18">
        <f t="shared" si="98"/>
        <v>98.387096774193552</v>
      </c>
      <c r="K211" s="18"/>
    </row>
    <row r="212" spans="1:11" ht="33" x14ac:dyDescent="0.25">
      <c r="A212" s="14" t="s">
        <v>31</v>
      </c>
      <c r="B212" s="15" t="s">
        <v>6</v>
      </c>
      <c r="C212" s="15" t="s">
        <v>84</v>
      </c>
      <c r="D212" s="15" t="s">
        <v>134</v>
      </c>
      <c r="E212" s="15" t="s">
        <v>32</v>
      </c>
      <c r="F212" s="16">
        <f>F213</f>
        <v>1072</v>
      </c>
      <c r="G212" s="16">
        <f t="shared" ref="G212:I212" si="108">G213</f>
        <v>0</v>
      </c>
      <c r="H212" s="16">
        <f t="shared" si="108"/>
        <v>1065</v>
      </c>
      <c r="I212" s="16">
        <f t="shared" si="108"/>
        <v>0</v>
      </c>
      <c r="J212" s="18">
        <f t="shared" si="98"/>
        <v>99.347014925373131</v>
      </c>
      <c r="K212" s="18"/>
    </row>
    <row r="213" spans="1:11" ht="33" x14ac:dyDescent="0.25">
      <c r="A213" s="14" t="s">
        <v>33</v>
      </c>
      <c r="B213" s="15" t="s">
        <v>6</v>
      </c>
      <c r="C213" s="15" t="s">
        <v>84</v>
      </c>
      <c r="D213" s="15" t="s">
        <v>134</v>
      </c>
      <c r="E213" s="15" t="s">
        <v>34</v>
      </c>
      <c r="F213" s="16">
        <v>1072</v>
      </c>
      <c r="G213" s="16">
        <v>0</v>
      </c>
      <c r="H213" s="16">
        <f>1064+1</f>
        <v>1065</v>
      </c>
      <c r="I213" s="16">
        <v>0</v>
      </c>
      <c r="J213" s="18">
        <f t="shared" si="98"/>
        <v>99.347014925373131</v>
      </c>
      <c r="K213" s="18"/>
    </row>
    <row r="214" spans="1:11" ht="38.25" customHeight="1" x14ac:dyDescent="0.25">
      <c r="A214" s="14" t="s">
        <v>52</v>
      </c>
      <c r="B214" s="15" t="s">
        <v>6</v>
      </c>
      <c r="C214" s="15" t="s">
        <v>84</v>
      </c>
      <c r="D214" s="15" t="s">
        <v>135</v>
      </c>
      <c r="E214" s="15"/>
      <c r="F214" s="16">
        <f>F215+F217</f>
        <v>247</v>
      </c>
      <c r="G214" s="16">
        <f t="shared" ref="G214:I214" si="109">G215+G217</f>
        <v>247</v>
      </c>
      <c r="H214" s="16">
        <f t="shared" si="109"/>
        <v>110</v>
      </c>
      <c r="I214" s="16">
        <f t="shared" si="109"/>
        <v>110</v>
      </c>
      <c r="J214" s="18">
        <f t="shared" si="98"/>
        <v>44.534412955465584</v>
      </c>
      <c r="K214" s="18">
        <f t="shared" si="99"/>
        <v>44.534412955465584</v>
      </c>
    </row>
    <row r="215" spans="1:11" ht="82.5" x14ac:dyDescent="0.25">
      <c r="A215" s="14" t="s">
        <v>16</v>
      </c>
      <c r="B215" s="15" t="s">
        <v>6</v>
      </c>
      <c r="C215" s="15" t="s">
        <v>84</v>
      </c>
      <c r="D215" s="15" t="s">
        <v>135</v>
      </c>
      <c r="E215" s="15" t="s">
        <v>17</v>
      </c>
      <c r="F215" s="16">
        <f>F216</f>
        <v>127</v>
      </c>
      <c r="G215" s="16">
        <f t="shared" ref="G215:I215" si="110">G216</f>
        <v>127</v>
      </c>
      <c r="H215" s="16">
        <f t="shared" si="110"/>
        <v>0</v>
      </c>
      <c r="I215" s="16">
        <f t="shared" si="110"/>
        <v>0</v>
      </c>
      <c r="J215" s="18">
        <f t="shared" si="98"/>
        <v>0</v>
      </c>
      <c r="K215" s="18">
        <f t="shared" si="99"/>
        <v>0</v>
      </c>
    </row>
    <row r="216" spans="1:11" ht="33" x14ac:dyDescent="0.25">
      <c r="A216" s="14" t="s">
        <v>18</v>
      </c>
      <c r="B216" s="15" t="s">
        <v>6</v>
      </c>
      <c r="C216" s="15" t="s">
        <v>84</v>
      </c>
      <c r="D216" s="15" t="s">
        <v>135</v>
      </c>
      <c r="E216" s="15" t="s">
        <v>19</v>
      </c>
      <c r="F216" s="16">
        <v>127</v>
      </c>
      <c r="G216" s="16">
        <v>127</v>
      </c>
      <c r="H216" s="16"/>
      <c r="I216" s="16"/>
      <c r="J216" s="18">
        <f t="shared" si="98"/>
        <v>0</v>
      </c>
      <c r="K216" s="18">
        <f t="shared" si="99"/>
        <v>0</v>
      </c>
    </row>
    <row r="217" spans="1:11" ht="33" x14ac:dyDescent="0.25">
      <c r="A217" s="14" t="s">
        <v>31</v>
      </c>
      <c r="B217" s="15" t="s">
        <v>6</v>
      </c>
      <c r="C217" s="15" t="s">
        <v>84</v>
      </c>
      <c r="D217" s="15" t="s">
        <v>135</v>
      </c>
      <c r="E217" s="15" t="s">
        <v>32</v>
      </c>
      <c r="F217" s="16">
        <f>F218</f>
        <v>120</v>
      </c>
      <c r="G217" s="16">
        <f t="shared" ref="G217:I217" si="111">G218</f>
        <v>120</v>
      </c>
      <c r="H217" s="16">
        <f t="shared" si="111"/>
        <v>110</v>
      </c>
      <c r="I217" s="16">
        <f t="shared" si="111"/>
        <v>110</v>
      </c>
      <c r="J217" s="18">
        <f t="shared" si="98"/>
        <v>91.666666666666657</v>
      </c>
      <c r="K217" s="18">
        <f t="shared" si="99"/>
        <v>91.666666666666657</v>
      </c>
    </row>
    <row r="218" spans="1:11" ht="33" x14ac:dyDescent="0.25">
      <c r="A218" s="14" t="s">
        <v>33</v>
      </c>
      <c r="B218" s="15" t="s">
        <v>6</v>
      </c>
      <c r="C218" s="15" t="s">
        <v>84</v>
      </c>
      <c r="D218" s="15" t="s">
        <v>135</v>
      </c>
      <c r="E218" s="15" t="s">
        <v>34</v>
      </c>
      <c r="F218" s="16">
        <v>120</v>
      </c>
      <c r="G218" s="16">
        <v>120</v>
      </c>
      <c r="H218" s="16">
        <v>110</v>
      </c>
      <c r="I218" s="16">
        <v>110</v>
      </c>
      <c r="J218" s="18">
        <f t="shared" si="98"/>
        <v>91.666666666666657</v>
      </c>
      <c r="K218" s="18">
        <f t="shared" si="99"/>
        <v>91.666666666666657</v>
      </c>
    </row>
    <row r="219" spans="1:11" ht="49.5" x14ac:dyDescent="0.25">
      <c r="A219" s="14" t="s">
        <v>56</v>
      </c>
      <c r="B219" s="15" t="s">
        <v>6</v>
      </c>
      <c r="C219" s="15" t="s">
        <v>84</v>
      </c>
      <c r="D219" s="15" t="s">
        <v>136</v>
      </c>
      <c r="E219" s="15"/>
      <c r="F219" s="16">
        <f>F220</f>
        <v>30</v>
      </c>
      <c r="G219" s="16">
        <f t="shared" ref="G219:I220" si="112">G220</f>
        <v>30</v>
      </c>
      <c r="H219" s="16">
        <f t="shared" si="112"/>
        <v>30</v>
      </c>
      <c r="I219" s="16">
        <f t="shared" si="112"/>
        <v>30</v>
      </c>
      <c r="J219" s="18">
        <f t="shared" si="98"/>
        <v>100</v>
      </c>
      <c r="K219" s="18">
        <f t="shared" si="99"/>
        <v>100</v>
      </c>
    </row>
    <row r="220" spans="1:11" ht="33" x14ac:dyDescent="0.25">
      <c r="A220" s="14" t="s">
        <v>31</v>
      </c>
      <c r="B220" s="15" t="s">
        <v>6</v>
      </c>
      <c r="C220" s="15" t="s">
        <v>84</v>
      </c>
      <c r="D220" s="15" t="s">
        <v>136</v>
      </c>
      <c r="E220" s="15" t="s">
        <v>32</v>
      </c>
      <c r="F220" s="16">
        <f>F221</f>
        <v>30</v>
      </c>
      <c r="G220" s="16">
        <f t="shared" si="112"/>
        <v>30</v>
      </c>
      <c r="H220" s="16">
        <f t="shared" si="112"/>
        <v>30</v>
      </c>
      <c r="I220" s="16">
        <f t="shared" si="112"/>
        <v>30</v>
      </c>
      <c r="J220" s="18">
        <f t="shared" si="98"/>
        <v>100</v>
      </c>
      <c r="K220" s="18">
        <f t="shared" si="99"/>
        <v>100</v>
      </c>
    </row>
    <row r="221" spans="1:11" ht="33" x14ac:dyDescent="0.25">
      <c r="A221" s="14" t="s">
        <v>33</v>
      </c>
      <c r="B221" s="15" t="s">
        <v>6</v>
      </c>
      <c r="C221" s="15" t="s">
        <v>84</v>
      </c>
      <c r="D221" s="15" t="s">
        <v>136</v>
      </c>
      <c r="E221" s="15" t="s">
        <v>34</v>
      </c>
      <c r="F221" s="16">
        <v>30</v>
      </c>
      <c r="G221" s="16">
        <v>30</v>
      </c>
      <c r="H221" s="16">
        <v>30</v>
      </c>
      <c r="I221" s="16">
        <v>30</v>
      </c>
      <c r="J221" s="18">
        <f t="shared" si="98"/>
        <v>100</v>
      </c>
      <c r="K221" s="18">
        <f t="shared" si="99"/>
        <v>100</v>
      </c>
    </row>
    <row r="222" spans="1:11" ht="49.5" x14ac:dyDescent="0.25">
      <c r="A222" s="14" t="s">
        <v>137</v>
      </c>
      <c r="B222" s="15" t="s">
        <v>6</v>
      </c>
      <c r="C222" s="15" t="s">
        <v>84</v>
      </c>
      <c r="D222" s="15" t="s">
        <v>138</v>
      </c>
      <c r="E222" s="15"/>
      <c r="F222" s="16">
        <f>F223</f>
        <v>969</v>
      </c>
      <c r="G222" s="16">
        <f t="shared" ref="G222:I225" si="113">G223</f>
        <v>0</v>
      </c>
      <c r="H222" s="16">
        <f t="shared" si="113"/>
        <v>461</v>
      </c>
      <c r="I222" s="16">
        <f t="shared" si="113"/>
        <v>0</v>
      </c>
      <c r="J222" s="18">
        <f t="shared" si="98"/>
        <v>47.574819401444792</v>
      </c>
      <c r="K222" s="18"/>
    </row>
    <row r="223" spans="1:11" ht="16.5" x14ac:dyDescent="0.25">
      <c r="A223" s="14" t="s">
        <v>72</v>
      </c>
      <c r="B223" s="15" t="s">
        <v>6</v>
      </c>
      <c r="C223" s="15" t="s">
        <v>84</v>
      </c>
      <c r="D223" s="15" t="s">
        <v>139</v>
      </c>
      <c r="E223" s="15"/>
      <c r="F223" s="16">
        <f>F224</f>
        <v>969</v>
      </c>
      <c r="G223" s="16">
        <f t="shared" si="113"/>
        <v>0</v>
      </c>
      <c r="H223" s="16">
        <f t="shared" si="113"/>
        <v>461</v>
      </c>
      <c r="I223" s="16">
        <f t="shared" si="113"/>
        <v>0</v>
      </c>
      <c r="J223" s="18">
        <f t="shared" si="98"/>
        <v>47.574819401444792</v>
      </c>
      <c r="K223" s="18"/>
    </row>
    <row r="224" spans="1:11" ht="33" x14ac:dyDescent="0.25">
      <c r="A224" s="14" t="s">
        <v>88</v>
      </c>
      <c r="B224" s="15" t="s">
        <v>6</v>
      </c>
      <c r="C224" s="15" t="s">
        <v>84</v>
      </c>
      <c r="D224" s="15" t="s">
        <v>140</v>
      </c>
      <c r="E224" s="15"/>
      <c r="F224" s="16">
        <f>F225</f>
        <v>969</v>
      </c>
      <c r="G224" s="16">
        <f t="shared" si="113"/>
        <v>0</v>
      </c>
      <c r="H224" s="16">
        <f t="shared" si="113"/>
        <v>461</v>
      </c>
      <c r="I224" s="16">
        <f t="shared" si="113"/>
        <v>0</v>
      </c>
      <c r="J224" s="18">
        <f t="shared" si="98"/>
        <v>47.574819401444792</v>
      </c>
      <c r="K224" s="18"/>
    </row>
    <row r="225" spans="1:11" ht="33" x14ac:dyDescent="0.25">
      <c r="A225" s="14" t="s">
        <v>31</v>
      </c>
      <c r="B225" s="15" t="s">
        <v>6</v>
      </c>
      <c r="C225" s="15" t="s">
        <v>84</v>
      </c>
      <c r="D225" s="15" t="s">
        <v>140</v>
      </c>
      <c r="E225" s="15" t="s">
        <v>32</v>
      </c>
      <c r="F225" s="16">
        <f>F226</f>
        <v>969</v>
      </c>
      <c r="G225" s="16">
        <f t="shared" si="113"/>
        <v>0</v>
      </c>
      <c r="H225" s="16">
        <f t="shared" si="113"/>
        <v>461</v>
      </c>
      <c r="I225" s="16">
        <f t="shared" si="113"/>
        <v>0</v>
      </c>
      <c r="J225" s="18">
        <f t="shared" si="98"/>
        <v>47.574819401444792</v>
      </c>
      <c r="K225" s="18"/>
    </row>
    <row r="226" spans="1:11" ht="33" x14ac:dyDescent="0.25">
      <c r="A226" s="14" t="s">
        <v>33</v>
      </c>
      <c r="B226" s="15" t="s">
        <v>6</v>
      </c>
      <c r="C226" s="15" t="s">
        <v>84</v>
      </c>
      <c r="D226" s="15" t="s">
        <v>140</v>
      </c>
      <c r="E226" s="15" t="s">
        <v>34</v>
      </c>
      <c r="F226" s="16">
        <v>969</v>
      </c>
      <c r="G226" s="16">
        <v>0</v>
      </c>
      <c r="H226" s="16">
        <v>461</v>
      </c>
      <c r="I226" s="16">
        <v>0</v>
      </c>
      <c r="J226" s="18">
        <f t="shared" si="98"/>
        <v>47.574819401444792</v>
      </c>
      <c r="K226" s="18"/>
    </row>
    <row r="227" spans="1:11" ht="82.5" x14ac:dyDescent="0.25">
      <c r="A227" s="14" t="s">
        <v>141</v>
      </c>
      <c r="B227" s="15" t="s">
        <v>6</v>
      </c>
      <c r="C227" s="15" t="s">
        <v>84</v>
      </c>
      <c r="D227" s="15" t="s">
        <v>142</v>
      </c>
      <c r="E227" s="15"/>
      <c r="F227" s="16">
        <f>F228</f>
        <v>73554</v>
      </c>
      <c r="G227" s="16">
        <f t="shared" ref="G227:I228" si="114">G228</f>
        <v>0</v>
      </c>
      <c r="H227" s="16">
        <f t="shared" si="114"/>
        <v>72974</v>
      </c>
      <c r="I227" s="16">
        <f t="shared" si="114"/>
        <v>0</v>
      </c>
      <c r="J227" s="18">
        <f t="shared" si="98"/>
        <v>99.211463686543226</v>
      </c>
      <c r="K227" s="18"/>
    </row>
    <row r="228" spans="1:11" ht="33" x14ac:dyDescent="0.25">
      <c r="A228" s="14" t="s">
        <v>118</v>
      </c>
      <c r="B228" s="15" t="s">
        <v>6</v>
      </c>
      <c r="C228" s="15" t="s">
        <v>84</v>
      </c>
      <c r="D228" s="15" t="s">
        <v>143</v>
      </c>
      <c r="E228" s="15"/>
      <c r="F228" s="16">
        <f>F229</f>
        <v>73554</v>
      </c>
      <c r="G228" s="16">
        <f t="shared" si="114"/>
        <v>0</v>
      </c>
      <c r="H228" s="16">
        <f t="shared" si="114"/>
        <v>72974</v>
      </c>
      <c r="I228" s="16">
        <f t="shared" si="114"/>
        <v>0</v>
      </c>
      <c r="J228" s="18">
        <f t="shared" si="98"/>
        <v>99.211463686543226</v>
      </c>
      <c r="K228" s="18"/>
    </row>
    <row r="229" spans="1:11" ht="33" x14ac:dyDescent="0.25">
      <c r="A229" s="14" t="s">
        <v>144</v>
      </c>
      <c r="B229" s="15" t="s">
        <v>6</v>
      </c>
      <c r="C229" s="15" t="s">
        <v>84</v>
      </c>
      <c r="D229" s="15" t="s">
        <v>145</v>
      </c>
      <c r="E229" s="15"/>
      <c r="F229" s="16">
        <f>F230+F232+F234</f>
        <v>73554</v>
      </c>
      <c r="G229" s="16">
        <f t="shared" ref="G229:I229" si="115">G230+G232+G234</f>
        <v>0</v>
      </c>
      <c r="H229" s="16">
        <f t="shared" si="115"/>
        <v>72974</v>
      </c>
      <c r="I229" s="16">
        <f t="shared" si="115"/>
        <v>0</v>
      </c>
      <c r="J229" s="18">
        <f t="shared" si="98"/>
        <v>99.211463686543226</v>
      </c>
      <c r="K229" s="18"/>
    </row>
    <row r="230" spans="1:11" ht="82.5" x14ac:dyDescent="0.25">
      <c r="A230" s="14" t="s">
        <v>16</v>
      </c>
      <c r="B230" s="15" t="s">
        <v>6</v>
      </c>
      <c r="C230" s="15" t="s">
        <v>84</v>
      </c>
      <c r="D230" s="15" t="s">
        <v>145</v>
      </c>
      <c r="E230" s="15" t="s">
        <v>17</v>
      </c>
      <c r="F230" s="16">
        <f>F231</f>
        <v>60924</v>
      </c>
      <c r="G230" s="16">
        <f t="shared" ref="G230:I230" si="116">G231</f>
        <v>0</v>
      </c>
      <c r="H230" s="16">
        <f t="shared" si="116"/>
        <v>60871</v>
      </c>
      <c r="I230" s="16">
        <f t="shared" si="116"/>
        <v>0</v>
      </c>
      <c r="J230" s="18">
        <f t="shared" si="98"/>
        <v>99.913006368590374</v>
      </c>
      <c r="K230" s="18"/>
    </row>
    <row r="231" spans="1:11" ht="16.5" x14ac:dyDescent="0.25">
      <c r="A231" s="14" t="s">
        <v>122</v>
      </c>
      <c r="B231" s="15" t="s">
        <v>6</v>
      </c>
      <c r="C231" s="15" t="s">
        <v>84</v>
      </c>
      <c r="D231" s="15" t="s">
        <v>145</v>
      </c>
      <c r="E231" s="15" t="s">
        <v>123</v>
      </c>
      <c r="F231" s="16">
        <v>60924</v>
      </c>
      <c r="G231" s="16">
        <v>0</v>
      </c>
      <c r="H231" s="16">
        <v>60871</v>
      </c>
      <c r="I231" s="16">
        <v>0</v>
      </c>
      <c r="J231" s="18">
        <f t="shared" si="98"/>
        <v>99.913006368590374</v>
      </c>
      <c r="K231" s="18"/>
    </row>
    <row r="232" spans="1:11" ht="33" x14ac:dyDescent="0.25">
      <c r="A232" s="14" t="s">
        <v>31</v>
      </c>
      <c r="B232" s="15" t="s">
        <v>6</v>
      </c>
      <c r="C232" s="15" t="s">
        <v>84</v>
      </c>
      <c r="D232" s="15" t="s">
        <v>145</v>
      </c>
      <c r="E232" s="15" t="s">
        <v>32</v>
      </c>
      <c r="F232" s="16">
        <f>F233</f>
        <v>12516</v>
      </c>
      <c r="G232" s="16">
        <f t="shared" ref="G232:I232" si="117">G233</f>
        <v>0</v>
      </c>
      <c r="H232" s="16">
        <f t="shared" si="117"/>
        <v>11989</v>
      </c>
      <c r="I232" s="16">
        <f t="shared" si="117"/>
        <v>0</v>
      </c>
      <c r="J232" s="18">
        <f t="shared" si="98"/>
        <v>95.789389581335897</v>
      </c>
      <c r="K232" s="18"/>
    </row>
    <row r="233" spans="1:11" ht="33" x14ac:dyDescent="0.25">
      <c r="A233" s="14" t="s">
        <v>33</v>
      </c>
      <c r="B233" s="15" t="s">
        <v>6</v>
      </c>
      <c r="C233" s="15" t="s">
        <v>84</v>
      </c>
      <c r="D233" s="15" t="s">
        <v>145</v>
      </c>
      <c r="E233" s="15" t="s">
        <v>34</v>
      </c>
      <c r="F233" s="16">
        <v>12516</v>
      </c>
      <c r="G233" s="16">
        <v>0</v>
      </c>
      <c r="H233" s="16">
        <v>11989</v>
      </c>
      <c r="I233" s="16">
        <v>0</v>
      </c>
      <c r="J233" s="18">
        <f t="shared" si="98"/>
        <v>95.789389581335897</v>
      </c>
      <c r="K233" s="18"/>
    </row>
    <row r="234" spans="1:11" ht="16.5" x14ac:dyDescent="0.25">
      <c r="A234" s="14" t="s">
        <v>39</v>
      </c>
      <c r="B234" s="15" t="s">
        <v>6</v>
      </c>
      <c r="C234" s="15" t="s">
        <v>84</v>
      </c>
      <c r="D234" s="15" t="s">
        <v>145</v>
      </c>
      <c r="E234" s="15" t="s">
        <v>40</v>
      </c>
      <c r="F234" s="16">
        <f>F235</f>
        <v>114</v>
      </c>
      <c r="G234" s="16">
        <f t="shared" ref="G234:I234" si="118">G235</f>
        <v>0</v>
      </c>
      <c r="H234" s="16">
        <f t="shared" si="118"/>
        <v>114</v>
      </c>
      <c r="I234" s="16">
        <f t="shared" si="118"/>
        <v>0</v>
      </c>
      <c r="J234" s="18">
        <f t="shared" si="98"/>
        <v>100</v>
      </c>
      <c r="K234" s="18"/>
    </row>
    <row r="235" spans="1:11" ht="16.5" x14ac:dyDescent="0.25">
      <c r="A235" s="14" t="s">
        <v>41</v>
      </c>
      <c r="B235" s="15" t="s">
        <v>6</v>
      </c>
      <c r="C235" s="15" t="s">
        <v>84</v>
      </c>
      <c r="D235" s="15" t="s">
        <v>145</v>
      </c>
      <c r="E235" s="15" t="s">
        <v>42</v>
      </c>
      <c r="F235" s="16">
        <v>114</v>
      </c>
      <c r="G235" s="16">
        <v>0</v>
      </c>
      <c r="H235" s="16">
        <v>114</v>
      </c>
      <c r="I235" s="16">
        <v>0</v>
      </c>
      <c r="J235" s="18">
        <f t="shared" si="98"/>
        <v>100</v>
      </c>
      <c r="K235" s="18"/>
    </row>
    <row r="236" spans="1:11" ht="49.5" x14ac:dyDescent="0.25">
      <c r="A236" s="14" t="s">
        <v>146</v>
      </c>
      <c r="B236" s="15" t="s">
        <v>6</v>
      </c>
      <c r="C236" s="15" t="s">
        <v>84</v>
      </c>
      <c r="D236" s="15" t="s">
        <v>147</v>
      </c>
      <c r="E236" s="15"/>
      <c r="F236" s="16">
        <f>F237</f>
        <v>4826</v>
      </c>
      <c r="G236" s="16">
        <f t="shared" ref="G236:I239" si="119">G237</f>
        <v>0</v>
      </c>
      <c r="H236" s="16">
        <f t="shared" si="119"/>
        <v>4824</v>
      </c>
      <c r="I236" s="16">
        <f t="shared" si="119"/>
        <v>0</v>
      </c>
      <c r="J236" s="18">
        <f t="shared" si="98"/>
        <v>99.958557811852472</v>
      </c>
      <c r="K236" s="18"/>
    </row>
    <row r="237" spans="1:11" ht="16.5" x14ac:dyDescent="0.25">
      <c r="A237" s="14" t="s">
        <v>72</v>
      </c>
      <c r="B237" s="15" t="s">
        <v>6</v>
      </c>
      <c r="C237" s="15" t="s">
        <v>84</v>
      </c>
      <c r="D237" s="15" t="s">
        <v>148</v>
      </c>
      <c r="E237" s="15"/>
      <c r="F237" s="16">
        <f>F238</f>
        <v>4826</v>
      </c>
      <c r="G237" s="16">
        <f t="shared" si="119"/>
        <v>0</v>
      </c>
      <c r="H237" s="16">
        <f t="shared" si="119"/>
        <v>4824</v>
      </c>
      <c r="I237" s="16">
        <f t="shared" si="119"/>
        <v>0</v>
      </c>
      <c r="J237" s="18">
        <f t="shared" si="98"/>
        <v>99.958557811852472</v>
      </c>
      <c r="K237" s="18"/>
    </row>
    <row r="238" spans="1:11" ht="33" x14ac:dyDescent="0.25">
      <c r="A238" s="14" t="s">
        <v>88</v>
      </c>
      <c r="B238" s="15" t="s">
        <v>6</v>
      </c>
      <c r="C238" s="15" t="s">
        <v>84</v>
      </c>
      <c r="D238" s="15" t="s">
        <v>149</v>
      </c>
      <c r="E238" s="15"/>
      <c r="F238" s="16">
        <f>F239</f>
        <v>4826</v>
      </c>
      <c r="G238" s="16">
        <f t="shared" si="119"/>
        <v>0</v>
      </c>
      <c r="H238" s="16">
        <f t="shared" si="119"/>
        <v>4824</v>
      </c>
      <c r="I238" s="16">
        <f t="shared" si="119"/>
        <v>0</v>
      </c>
      <c r="J238" s="18">
        <f t="shared" si="98"/>
        <v>99.958557811852472</v>
      </c>
      <c r="K238" s="18"/>
    </row>
    <row r="239" spans="1:11" ht="33" x14ac:dyDescent="0.25">
      <c r="A239" s="14" t="s">
        <v>31</v>
      </c>
      <c r="B239" s="15" t="s">
        <v>6</v>
      </c>
      <c r="C239" s="15" t="s">
        <v>84</v>
      </c>
      <c r="D239" s="15" t="s">
        <v>149</v>
      </c>
      <c r="E239" s="15" t="s">
        <v>32</v>
      </c>
      <c r="F239" s="16">
        <f>F240</f>
        <v>4826</v>
      </c>
      <c r="G239" s="16">
        <f t="shared" si="119"/>
        <v>0</v>
      </c>
      <c r="H239" s="16">
        <f t="shared" si="119"/>
        <v>4824</v>
      </c>
      <c r="I239" s="16">
        <f t="shared" si="119"/>
        <v>0</v>
      </c>
      <c r="J239" s="18">
        <f t="shared" si="98"/>
        <v>99.958557811852472</v>
      </c>
      <c r="K239" s="18"/>
    </row>
    <row r="240" spans="1:11" ht="33" x14ac:dyDescent="0.25">
      <c r="A240" s="14" t="s">
        <v>33</v>
      </c>
      <c r="B240" s="15" t="s">
        <v>6</v>
      </c>
      <c r="C240" s="15" t="s">
        <v>84</v>
      </c>
      <c r="D240" s="15" t="s">
        <v>149</v>
      </c>
      <c r="E240" s="15" t="s">
        <v>34</v>
      </c>
      <c r="F240" s="16">
        <v>4826</v>
      </c>
      <c r="G240" s="16">
        <v>0</v>
      </c>
      <c r="H240" s="16">
        <v>4824</v>
      </c>
      <c r="I240" s="16">
        <v>0</v>
      </c>
      <c r="J240" s="18">
        <f t="shared" si="98"/>
        <v>99.958557811852472</v>
      </c>
      <c r="K240" s="18"/>
    </row>
    <row r="241" spans="1:11" ht="16.5" x14ac:dyDescent="0.25">
      <c r="A241" s="14" t="s">
        <v>22</v>
      </c>
      <c r="B241" s="15" t="s">
        <v>6</v>
      </c>
      <c r="C241" s="15" t="s">
        <v>84</v>
      </c>
      <c r="D241" s="15" t="s">
        <v>23</v>
      </c>
      <c r="E241" s="15"/>
      <c r="F241" s="16">
        <f>F242+F260</f>
        <v>171000</v>
      </c>
      <c r="G241" s="16">
        <f t="shared" ref="G241:I241" si="120">G242+G260</f>
        <v>0</v>
      </c>
      <c r="H241" s="16">
        <f t="shared" si="120"/>
        <v>151538</v>
      </c>
      <c r="I241" s="16">
        <f t="shared" si="120"/>
        <v>0</v>
      </c>
      <c r="J241" s="18">
        <f t="shared" si="98"/>
        <v>88.618713450292404</v>
      </c>
      <c r="K241" s="18"/>
    </row>
    <row r="242" spans="1:11" ht="16.5" x14ac:dyDescent="0.25">
      <c r="A242" s="14" t="s">
        <v>72</v>
      </c>
      <c r="B242" s="15" t="s">
        <v>6</v>
      </c>
      <c r="C242" s="15" t="s">
        <v>84</v>
      </c>
      <c r="D242" s="15" t="s">
        <v>73</v>
      </c>
      <c r="E242" s="15"/>
      <c r="F242" s="16">
        <f>F243+F251+F254+F257</f>
        <v>142221</v>
      </c>
      <c r="G242" s="16">
        <f t="shared" ref="G242:I242" si="121">G243+G251+G254+G257</f>
        <v>0</v>
      </c>
      <c r="H242" s="16">
        <f t="shared" si="121"/>
        <v>122759</v>
      </c>
      <c r="I242" s="16">
        <f t="shared" si="121"/>
        <v>0</v>
      </c>
      <c r="J242" s="18">
        <f t="shared" si="98"/>
        <v>86.315663650234498</v>
      </c>
      <c r="K242" s="18"/>
    </row>
    <row r="243" spans="1:11" ht="33" x14ac:dyDescent="0.25">
      <c r="A243" s="14" t="s">
        <v>88</v>
      </c>
      <c r="B243" s="15" t="s">
        <v>6</v>
      </c>
      <c r="C243" s="15" t="s">
        <v>84</v>
      </c>
      <c r="D243" s="15" t="s">
        <v>150</v>
      </c>
      <c r="E243" s="15"/>
      <c r="F243" s="16">
        <f>F244+F246+F248</f>
        <v>128597</v>
      </c>
      <c r="G243" s="16">
        <f t="shared" ref="G243:I243" si="122">G244+G246+G248</f>
        <v>0</v>
      </c>
      <c r="H243" s="16">
        <f t="shared" si="122"/>
        <v>122710</v>
      </c>
      <c r="I243" s="16">
        <f t="shared" si="122"/>
        <v>0</v>
      </c>
      <c r="J243" s="18">
        <f t="shared" si="98"/>
        <v>95.422132709161176</v>
      </c>
      <c r="K243" s="18"/>
    </row>
    <row r="244" spans="1:11" ht="82.5" x14ac:dyDescent="0.25">
      <c r="A244" s="14" t="s">
        <v>16</v>
      </c>
      <c r="B244" s="15" t="s">
        <v>6</v>
      </c>
      <c r="C244" s="15" t="s">
        <v>84</v>
      </c>
      <c r="D244" s="15" t="s">
        <v>150</v>
      </c>
      <c r="E244" s="15" t="s">
        <v>17</v>
      </c>
      <c r="F244" s="16">
        <f>F245</f>
        <v>36631</v>
      </c>
      <c r="G244" s="16">
        <f t="shared" ref="G244:I244" si="123">G245</f>
        <v>0</v>
      </c>
      <c r="H244" s="16">
        <f t="shared" si="123"/>
        <v>36631</v>
      </c>
      <c r="I244" s="16">
        <f t="shared" si="123"/>
        <v>0</v>
      </c>
      <c r="J244" s="18">
        <f t="shared" si="98"/>
        <v>100</v>
      </c>
      <c r="K244" s="18"/>
    </row>
    <row r="245" spans="1:11" ht="33" x14ac:dyDescent="0.25">
      <c r="A245" s="14" t="s">
        <v>18</v>
      </c>
      <c r="B245" s="15" t="s">
        <v>6</v>
      </c>
      <c r="C245" s="15" t="s">
        <v>84</v>
      </c>
      <c r="D245" s="15" t="s">
        <v>150</v>
      </c>
      <c r="E245" s="15" t="s">
        <v>19</v>
      </c>
      <c r="F245" s="16">
        <v>36631</v>
      </c>
      <c r="G245" s="16">
        <v>0</v>
      </c>
      <c r="H245" s="16">
        <v>36631</v>
      </c>
      <c r="I245" s="16">
        <v>0</v>
      </c>
      <c r="J245" s="18">
        <f t="shared" si="98"/>
        <v>100</v>
      </c>
      <c r="K245" s="18"/>
    </row>
    <row r="246" spans="1:11" ht="33" x14ac:dyDescent="0.25">
      <c r="A246" s="14" t="s">
        <v>31</v>
      </c>
      <c r="B246" s="15" t="s">
        <v>6</v>
      </c>
      <c r="C246" s="15" t="s">
        <v>84</v>
      </c>
      <c r="D246" s="15" t="s">
        <v>150</v>
      </c>
      <c r="E246" s="15" t="s">
        <v>32</v>
      </c>
      <c r="F246" s="16">
        <f>F247</f>
        <v>13821</v>
      </c>
      <c r="G246" s="16">
        <f t="shared" ref="G246:I246" si="124">G247</f>
        <v>0</v>
      </c>
      <c r="H246" s="16">
        <f t="shared" si="124"/>
        <v>9584</v>
      </c>
      <c r="I246" s="16">
        <f t="shared" si="124"/>
        <v>0</v>
      </c>
      <c r="J246" s="18">
        <f t="shared" si="98"/>
        <v>69.343752261052032</v>
      </c>
      <c r="K246" s="18"/>
    </row>
    <row r="247" spans="1:11" ht="33" x14ac:dyDescent="0.25">
      <c r="A247" s="14" t="s">
        <v>33</v>
      </c>
      <c r="B247" s="15" t="s">
        <v>6</v>
      </c>
      <c r="C247" s="15" t="s">
        <v>84</v>
      </c>
      <c r="D247" s="15" t="s">
        <v>150</v>
      </c>
      <c r="E247" s="15" t="s">
        <v>34</v>
      </c>
      <c r="F247" s="16">
        <v>13821</v>
      </c>
      <c r="G247" s="16">
        <v>0</v>
      </c>
      <c r="H247" s="16">
        <f>9583+1</f>
        <v>9584</v>
      </c>
      <c r="I247" s="16">
        <v>0</v>
      </c>
      <c r="J247" s="18">
        <f t="shared" si="98"/>
        <v>69.343752261052032</v>
      </c>
      <c r="K247" s="18"/>
    </row>
    <row r="248" spans="1:11" ht="16.5" x14ac:dyDescent="0.25">
      <c r="A248" s="14" t="s">
        <v>39</v>
      </c>
      <c r="B248" s="15" t="s">
        <v>6</v>
      </c>
      <c r="C248" s="15" t="s">
        <v>84</v>
      </c>
      <c r="D248" s="15" t="s">
        <v>150</v>
      </c>
      <c r="E248" s="15" t="s">
        <v>40</v>
      </c>
      <c r="F248" s="16">
        <f>F249+F250</f>
        <v>78145</v>
      </c>
      <c r="G248" s="16">
        <f t="shared" ref="G248:I248" si="125">G249+G250</f>
        <v>0</v>
      </c>
      <c r="H248" s="16">
        <f t="shared" si="125"/>
        <v>76495</v>
      </c>
      <c r="I248" s="16">
        <f t="shared" si="125"/>
        <v>0</v>
      </c>
      <c r="J248" s="18">
        <f t="shared" si="98"/>
        <v>97.888540533623399</v>
      </c>
      <c r="K248" s="18"/>
    </row>
    <row r="249" spans="1:11" ht="16.5" x14ac:dyDescent="0.25">
      <c r="A249" s="14" t="s">
        <v>151</v>
      </c>
      <c r="B249" s="15" t="s">
        <v>6</v>
      </c>
      <c r="C249" s="15" t="s">
        <v>84</v>
      </c>
      <c r="D249" s="15" t="s">
        <v>150</v>
      </c>
      <c r="E249" s="15" t="s">
        <v>152</v>
      </c>
      <c r="F249" s="16">
        <v>63770</v>
      </c>
      <c r="G249" s="16">
        <v>0</v>
      </c>
      <c r="H249" s="16">
        <v>62130</v>
      </c>
      <c r="I249" s="16">
        <v>0</v>
      </c>
      <c r="J249" s="18">
        <f t="shared" si="98"/>
        <v>97.428257801474047</v>
      </c>
      <c r="K249" s="18"/>
    </row>
    <row r="250" spans="1:11" ht="16.5" x14ac:dyDescent="0.25">
      <c r="A250" s="14" t="s">
        <v>41</v>
      </c>
      <c r="B250" s="15" t="s">
        <v>6</v>
      </c>
      <c r="C250" s="15" t="s">
        <v>84</v>
      </c>
      <c r="D250" s="15" t="s">
        <v>150</v>
      </c>
      <c r="E250" s="15" t="s">
        <v>42</v>
      </c>
      <c r="F250" s="16">
        <v>14375</v>
      </c>
      <c r="G250" s="16">
        <v>0</v>
      </c>
      <c r="H250" s="16">
        <v>14365</v>
      </c>
      <c r="I250" s="16">
        <v>0</v>
      </c>
      <c r="J250" s="18">
        <f t="shared" si="98"/>
        <v>99.930434782608685</v>
      </c>
      <c r="K250" s="18"/>
    </row>
    <row r="251" spans="1:11" ht="33" x14ac:dyDescent="0.25">
      <c r="A251" s="14" t="s">
        <v>153</v>
      </c>
      <c r="B251" s="15" t="s">
        <v>6</v>
      </c>
      <c r="C251" s="15" t="s">
        <v>84</v>
      </c>
      <c r="D251" s="15" t="s">
        <v>154</v>
      </c>
      <c r="E251" s="15"/>
      <c r="F251" s="16">
        <f>F252</f>
        <v>57</v>
      </c>
      <c r="G251" s="16">
        <f t="shared" ref="G251:I252" si="126">G252</f>
        <v>0</v>
      </c>
      <c r="H251" s="16">
        <f t="shared" si="126"/>
        <v>49</v>
      </c>
      <c r="I251" s="16">
        <f t="shared" si="126"/>
        <v>0</v>
      </c>
      <c r="J251" s="18">
        <f t="shared" si="98"/>
        <v>85.964912280701753</v>
      </c>
      <c r="K251" s="18"/>
    </row>
    <row r="252" spans="1:11" ht="33" x14ac:dyDescent="0.25">
      <c r="A252" s="14" t="s">
        <v>31</v>
      </c>
      <c r="B252" s="15" t="s">
        <v>6</v>
      </c>
      <c r="C252" s="15" t="s">
        <v>84</v>
      </c>
      <c r="D252" s="15" t="s">
        <v>154</v>
      </c>
      <c r="E252" s="15" t="s">
        <v>32</v>
      </c>
      <c r="F252" s="16">
        <f>F253</f>
        <v>57</v>
      </c>
      <c r="G252" s="16">
        <f t="shared" si="126"/>
        <v>0</v>
      </c>
      <c r="H252" s="16">
        <f t="shared" si="126"/>
        <v>49</v>
      </c>
      <c r="I252" s="16">
        <f t="shared" si="126"/>
        <v>0</v>
      </c>
      <c r="J252" s="18">
        <f t="shared" si="98"/>
        <v>85.964912280701753</v>
      </c>
      <c r="K252" s="18"/>
    </row>
    <row r="253" spans="1:11" ht="33" x14ac:dyDescent="0.25">
      <c r="A253" s="14" t="s">
        <v>33</v>
      </c>
      <c r="B253" s="15" t="s">
        <v>6</v>
      </c>
      <c r="C253" s="15" t="s">
        <v>84</v>
      </c>
      <c r="D253" s="15" t="s">
        <v>154</v>
      </c>
      <c r="E253" s="15" t="s">
        <v>34</v>
      </c>
      <c r="F253" s="16">
        <v>57</v>
      </c>
      <c r="G253" s="16">
        <v>0</v>
      </c>
      <c r="H253" s="16">
        <v>49</v>
      </c>
      <c r="I253" s="16">
        <v>0</v>
      </c>
      <c r="J253" s="18">
        <f t="shared" si="98"/>
        <v>85.964912280701753</v>
      </c>
      <c r="K253" s="18"/>
    </row>
    <row r="254" spans="1:11" ht="214.5" x14ac:dyDescent="0.25">
      <c r="A254" s="17" t="s">
        <v>155</v>
      </c>
      <c r="B254" s="15" t="s">
        <v>6</v>
      </c>
      <c r="C254" s="15" t="s">
        <v>84</v>
      </c>
      <c r="D254" s="15" t="s">
        <v>156</v>
      </c>
      <c r="E254" s="15"/>
      <c r="F254" s="16">
        <f>F255</f>
        <v>1200</v>
      </c>
      <c r="G254" s="16">
        <f t="shared" ref="G254:I255" si="127">G255</f>
        <v>0</v>
      </c>
      <c r="H254" s="16">
        <f t="shared" si="127"/>
        <v>0</v>
      </c>
      <c r="I254" s="16">
        <f t="shared" si="127"/>
        <v>0</v>
      </c>
      <c r="J254" s="18">
        <f t="shared" si="98"/>
        <v>0</v>
      </c>
      <c r="K254" s="18"/>
    </row>
    <row r="255" spans="1:11" ht="16.5" x14ac:dyDescent="0.25">
      <c r="A255" s="14" t="s">
        <v>39</v>
      </c>
      <c r="B255" s="15" t="s">
        <v>6</v>
      </c>
      <c r="C255" s="15" t="s">
        <v>84</v>
      </c>
      <c r="D255" s="15" t="s">
        <v>156</v>
      </c>
      <c r="E255" s="15" t="s">
        <v>40</v>
      </c>
      <c r="F255" s="16">
        <f>F256</f>
        <v>1200</v>
      </c>
      <c r="G255" s="16">
        <f t="shared" si="127"/>
        <v>0</v>
      </c>
      <c r="H255" s="16">
        <f t="shared" si="127"/>
        <v>0</v>
      </c>
      <c r="I255" s="16">
        <f t="shared" si="127"/>
        <v>0</v>
      </c>
      <c r="J255" s="18">
        <f t="shared" si="98"/>
        <v>0</v>
      </c>
      <c r="K255" s="18"/>
    </row>
    <row r="256" spans="1:11" ht="16.5" x14ac:dyDescent="0.25">
      <c r="A256" s="14" t="s">
        <v>81</v>
      </c>
      <c r="B256" s="15" t="s">
        <v>6</v>
      </c>
      <c r="C256" s="15" t="s">
        <v>84</v>
      </c>
      <c r="D256" s="15" t="s">
        <v>156</v>
      </c>
      <c r="E256" s="15" t="s">
        <v>82</v>
      </c>
      <c r="F256" s="16">
        <v>1200</v>
      </c>
      <c r="G256" s="16">
        <v>0</v>
      </c>
      <c r="H256" s="16"/>
      <c r="I256" s="16">
        <v>0</v>
      </c>
      <c r="J256" s="18">
        <f t="shared" si="98"/>
        <v>0</v>
      </c>
      <c r="K256" s="18"/>
    </row>
    <row r="257" spans="1:11" ht="66" x14ac:dyDescent="0.25">
      <c r="A257" s="14" t="s">
        <v>157</v>
      </c>
      <c r="B257" s="15" t="s">
        <v>6</v>
      </c>
      <c r="C257" s="15" t="s">
        <v>84</v>
      </c>
      <c r="D257" s="15" t="s">
        <v>158</v>
      </c>
      <c r="E257" s="15"/>
      <c r="F257" s="16">
        <f>F258</f>
        <v>12367</v>
      </c>
      <c r="G257" s="16">
        <f t="shared" ref="G257:I258" si="128">G258</f>
        <v>0</v>
      </c>
      <c r="H257" s="16">
        <f t="shared" si="128"/>
        <v>0</v>
      </c>
      <c r="I257" s="16">
        <f t="shared" si="128"/>
        <v>0</v>
      </c>
      <c r="J257" s="18">
        <f t="shared" si="98"/>
        <v>0</v>
      </c>
      <c r="K257" s="18"/>
    </row>
    <row r="258" spans="1:11" ht="16.5" x14ac:dyDescent="0.25">
      <c r="A258" s="14" t="s">
        <v>39</v>
      </c>
      <c r="B258" s="15" t="s">
        <v>6</v>
      </c>
      <c r="C258" s="15" t="s">
        <v>84</v>
      </c>
      <c r="D258" s="15" t="s">
        <v>158</v>
      </c>
      <c r="E258" s="15" t="s">
        <v>40</v>
      </c>
      <c r="F258" s="16">
        <f>F259</f>
        <v>12367</v>
      </c>
      <c r="G258" s="16">
        <f t="shared" si="128"/>
        <v>0</v>
      </c>
      <c r="H258" s="16">
        <f t="shared" si="128"/>
        <v>0</v>
      </c>
      <c r="I258" s="16">
        <f t="shared" si="128"/>
        <v>0</v>
      </c>
      <c r="J258" s="18">
        <f t="shared" si="98"/>
        <v>0</v>
      </c>
      <c r="K258" s="18"/>
    </row>
    <row r="259" spans="1:11" ht="16.5" x14ac:dyDescent="0.25">
      <c r="A259" s="14" t="s">
        <v>81</v>
      </c>
      <c r="B259" s="15" t="s">
        <v>6</v>
      </c>
      <c r="C259" s="15" t="s">
        <v>84</v>
      </c>
      <c r="D259" s="15" t="s">
        <v>158</v>
      </c>
      <c r="E259" s="15" t="s">
        <v>82</v>
      </c>
      <c r="F259" s="16">
        <v>12367</v>
      </c>
      <c r="G259" s="16">
        <v>0</v>
      </c>
      <c r="H259" s="16"/>
      <c r="I259" s="16">
        <v>0</v>
      </c>
      <c r="J259" s="18">
        <f t="shared" si="98"/>
        <v>0</v>
      </c>
      <c r="K259" s="18"/>
    </row>
    <row r="260" spans="1:11" ht="66" x14ac:dyDescent="0.25">
      <c r="A260" s="14" t="s">
        <v>159</v>
      </c>
      <c r="B260" s="15" t="s">
        <v>6</v>
      </c>
      <c r="C260" s="15" t="s">
        <v>84</v>
      </c>
      <c r="D260" s="15" t="s">
        <v>160</v>
      </c>
      <c r="E260" s="15"/>
      <c r="F260" s="16">
        <f>F261</f>
        <v>28779</v>
      </c>
      <c r="G260" s="16">
        <f t="shared" ref="G260:I262" si="129">G261</f>
        <v>0</v>
      </c>
      <c r="H260" s="16">
        <f t="shared" si="129"/>
        <v>28779</v>
      </c>
      <c r="I260" s="16">
        <f t="shared" si="129"/>
        <v>0</v>
      </c>
      <c r="J260" s="18">
        <f t="shared" si="98"/>
        <v>100</v>
      </c>
      <c r="K260" s="18"/>
    </row>
    <row r="261" spans="1:11" ht="99" x14ac:dyDescent="0.25">
      <c r="A261" s="14" t="s">
        <v>161</v>
      </c>
      <c r="B261" s="15" t="s">
        <v>6</v>
      </c>
      <c r="C261" s="15" t="s">
        <v>84</v>
      </c>
      <c r="D261" s="15" t="s">
        <v>162</v>
      </c>
      <c r="E261" s="15"/>
      <c r="F261" s="16">
        <f>F262</f>
        <v>28779</v>
      </c>
      <c r="G261" s="16">
        <f t="shared" si="129"/>
        <v>0</v>
      </c>
      <c r="H261" s="16">
        <f t="shared" si="129"/>
        <v>28779</v>
      </c>
      <c r="I261" s="16">
        <f t="shared" si="129"/>
        <v>0</v>
      </c>
      <c r="J261" s="18">
        <f t="shared" si="98"/>
        <v>100</v>
      </c>
      <c r="K261" s="18"/>
    </row>
    <row r="262" spans="1:11" ht="16.5" x14ac:dyDescent="0.25">
      <c r="A262" s="14" t="s">
        <v>39</v>
      </c>
      <c r="B262" s="15" t="s">
        <v>6</v>
      </c>
      <c r="C262" s="15" t="s">
        <v>84</v>
      </c>
      <c r="D262" s="15" t="s">
        <v>162</v>
      </c>
      <c r="E262" s="15" t="s">
        <v>40</v>
      </c>
      <c r="F262" s="16">
        <f>F263</f>
        <v>28779</v>
      </c>
      <c r="G262" s="16">
        <f t="shared" si="129"/>
        <v>0</v>
      </c>
      <c r="H262" s="16">
        <f t="shared" si="129"/>
        <v>28779</v>
      </c>
      <c r="I262" s="16">
        <f t="shared" si="129"/>
        <v>0</v>
      </c>
      <c r="J262" s="18">
        <f t="shared" ref="J262:J325" si="130">H262/F262*100</f>
        <v>100</v>
      </c>
      <c r="K262" s="18"/>
    </row>
    <row r="263" spans="1:11" ht="66" x14ac:dyDescent="0.25">
      <c r="A263" s="14" t="s">
        <v>163</v>
      </c>
      <c r="B263" s="15" t="s">
        <v>6</v>
      </c>
      <c r="C263" s="15" t="s">
        <v>84</v>
      </c>
      <c r="D263" s="15" t="s">
        <v>162</v>
      </c>
      <c r="E263" s="15" t="s">
        <v>164</v>
      </c>
      <c r="F263" s="16">
        <v>28779</v>
      </c>
      <c r="G263" s="16">
        <v>0</v>
      </c>
      <c r="H263" s="16">
        <v>28779</v>
      </c>
      <c r="I263" s="16">
        <v>0</v>
      </c>
      <c r="J263" s="18">
        <f t="shared" si="130"/>
        <v>100</v>
      </c>
      <c r="K263" s="18"/>
    </row>
    <row r="264" spans="1:11" ht="20.25" x14ac:dyDescent="0.3">
      <c r="A264" s="8" t="s">
        <v>165</v>
      </c>
      <c r="B264" s="9" t="s">
        <v>9</v>
      </c>
      <c r="C264" s="9" t="s">
        <v>7</v>
      </c>
      <c r="D264" s="9"/>
      <c r="E264" s="9"/>
      <c r="F264" s="10">
        <f t="shared" ref="F264:F269" si="131">F265</f>
        <v>26763</v>
      </c>
      <c r="G264" s="10">
        <f t="shared" ref="G264:I269" si="132">G265</f>
        <v>0</v>
      </c>
      <c r="H264" s="10">
        <f t="shared" si="132"/>
        <v>25399</v>
      </c>
      <c r="I264" s="10">
        <f t="shared" si="132"/>
        <v>0</v>
      </c>
      <c r="J264" s="20">
        <f t="shared" si="130"/>
        <v>94.903411426222775</v>
      </c>
      <c r="K264" s="20"/>
    </row>
    <row r="265" spans="1:11" ht="37.5" x14ac:dyDescent="0.3">
      <c r="A265" s="11" t="s">
        <v>166</v>
      </c>
      <c r="B265" s="12" t="s">
        <v>9</v>
      </c>
      <c r="C265" s="12" t="s">
        <v>21</v>
      </c>
      <c r="D265" s="12"/>
      <c r="E265" s="12"/>
      <c r="F265" s="13">
        <f t="shared" si="131"/>
        <v>26763</v>
      </c>
      <c r="G265" s="13">
        <f t="shared" si="132"/>
        <v>0</v>
      </c>
      <c r="H265" s="13">
        <f t="shared" si="132"/>
        <v>25399</v>
      </c>
      <c r="I265" s="13">
        <f t="shared" si="132"/>
        <v>0</v>
      </c>
      <c r="J265" s="21">
        <f t="shared" si="130"/>
        <v>94.903411426222775</v>
      </c>
      <c r="K265" s="21"/>
    </row>
    <row r="266" spans="1:11" ht="16.5" x14ac:dyDescent="0.25">
      <c r="A266" s="14" t="s">
        <v>22</v>
      </c>
      <c r="B266" s="15" t="s">
        <v>9</v>
      </c>
      <c r="C266" s="15" t="s">
        <v>21</v>
      </c>
      <c r="D266" s="15" t="s">
        <v>23</v>
      </c>
      <c r="E266" s="15"/>
      <c r="F266" s="16">
        <f t="shared" si="131"/>
        <v>26763</v>
      </c>
      <c r="G266" s="16">
        <f t="shared" si="132"/>
        <v>0</v>
      </c>
      <c r="H266" s="16">
        <f t="shared" si="132"/>
        <v>25399</v>
      </c>
      <c r="I266" s="16">
        <f t="shared" si="132"/>
        <v>0</v>
      </c>
      <c r="J266" s="18">
        <f t="shared" si="130"/>
        <v>94.903411426222775</v>
      </c>
      <c r="K266" s="18"/>
    </row>
    <row r="267" spans="1:11" ht="16.5" x14ac:dyDescent="0.25">
      <c r="A267" s="14" t="s">
        <v>72</v>
      </c>
      <c r="B267" s="15" t="s">
        <v>9</v>
      </c>
      <c r="C267" s="15" t="s">
        <v>21</v>
      </c>
      <c r="D267" s="15" t="s">
        <v>73</v>
      </c>
      <c r="E267" s="15"/>
      <c r="F267" s="16">
        <f t="shared" si="131"/>
        <v>26763</v>
      </c>
      <c r="G267" s="16">
        <f t="shared" si="132"/>
        <v>0</v>
      </c>
      <c r="H267" s="16">
        <f t="shared" si="132"/>
        <v>25399</v>
      </c>
      <c r="I267" s="16">
        <f t="shared" si="132"/>
        <v>0</v>
      </c>
      <c r="J267" s="18">
        <f t="shared" si="130"/>
        <v>94.903411426222775</v>
      </c>
      <c r="K267" s="18"/>
    </row>
    <row r="268" spans="1:11" ht="99" x14ac:dyDescent="0.25">
      <c r="A268" s="14" t="s">
        <v>167</v>
      </c>
      <c r="B268" s="15" t="s">
        <v>9</v>
      </c>
      <c r="C268" s="15" t="s">
        <v>21</v>
      </c>
      <c r="D268" s="15" t="s">
        <v>168</v>
      </c>
      <c r="E268" s="15"/>
      <c r="F268" s="16">
        <f t="shared" si="131"/>
        <v>26763</v>
      </c>
      <c r="G268" s="16">
        <f t="shared" si="132"/>
        <v>0</v>
      </c>
      <c r="H268" s="16">
        <f t="shared" si="132"/>
        <v>25399</v>
      </c>
      <c r="I268" s="16">
        <f t="shared" si="132"/>
        <v>0</v>
      </c>
      <c r="J268" s="18">
        <f t="shared" si="130"/>
        <v>94.903411426222775</v>
      </c>
      <c r="K268" s="18"/>
    </row>
    <row r="269" spans="1:11" ht="33" x14ac:dyDescent="0.25">
      <c r="A269" s="14" t="s">
        <v>31</v>
      </c>
      <c r="B269" s="15" t="s">
        <v>9</v>
      </c>
      <c r="C269" s="15" t="s">
        <v>21</v>
      </c>
      <c r="D269" s="15" t="s">
        <v>168</v>
      </c>
      <c r="E269" s="15" t="s">
        <v>32</v>
      </c>
      <c r="F269" s="16">
        <f t="shared" si="131"/>
        <v>26763</v>
      </c>
      <c r="G269" s="16">
        <f t="shared" si="132"/>
        <v>0</v>
      </c>
      <c r="H269" s="16">
        <f t="shared" si="132"/>
        <v>25399</v>
      </c>
      <c r="I269" s="16">
        <f t="shared" si="132"/>
        <v>0</v>
      </c>
      <c r="J269" s="18">
        <f t="shared" si="130"/>
        <v>94.903411426222775</v>
      </c>
      <c r="K269" s="18"/>
    </row>
    <row r="270" spans="1:11" ht="33" x14ac:dyDescent="0.25">
      <c r="A270" s="14" t="s">
        <v>33</v>
      </c>
      <c r="B270" s="15" t="s">
        <v>9</v>
      </c>
      <c r="C270" s="15" t="s">
        <v>21</v>
      </c>
      <c r="D270" s="15" t="s">
        <v>168</v>
      </c>
      <c r="E270" s="15" t="s">
        <v>34</v>
      </c>
      <c r="F270" s="16">
        <v>26763</v>
      </c>
      <c r="G270" s="16">
        <v>0</v>
      </c>
      <c r="H270" s="16">
        <v>25399</v>
      </c>
      <c r="I270" s="16">
        <v>0</v>
      </c>
      <c r="J270" s="18">
        <f t="shared" si="130"/>
        <v>94.903411426222775</v>
      </c>
      <c r="K270" s="18"/>
    </row>
    <row r="271" spans="1:11" ht="42.75" customHeight="1" x14ac:dyDescent="0.3">
      <c r="A271" s="8" t="s">
        <v>169</v>
      </c>
      <c r="B271" s="9" t="s">
        <v>21</v>
      </c>
      <c r="C271" s="9" t="s">
        <v>7</v>
      </c>
      <c r="D271" s="9"/>
      <c r="E271" s="9"/>
      <c r="F271" s="10">
        <f>F272+F278+F305</f>
        <v>352021</v>
      </c>
      <c r="G271" s="10">
        <f t="shared" ref="G271:I271" si="133">G272+G278+G305</f>
        <v>1696</v>
      </c>
      <c r="H271" s="10">
        <f t="shared" si="133"/>
        <v>349261</v>
      </c>
      <c r="I271" s="10">
        <f t="shared" si="133"/>
        <v>1696</v>
      </c>
      <c r="J271" s="20">
        <f t="shared" si="130"/>
        <v>99.21595586626934</v>
      </c>
      <c r="K271" s="20">
        <f t="shared" ref="K271:K325" si="134">I271/G271*100</f>
        <v>100</v>
      </c>
    </row>
    <row r="272" spans="1:11" ht="18.75" x14ac:dyDescent="0.3">
      <c r="A272" s="11" t="s">
        <v>170</v>
      </c>
      <c r="B272" s="12" t="s">
        <v>21</v>
      </c>
      <c r="C272" s="12" t="s">
        <v>171</v>
      </c>
      <c r="D272" s="12"/>
      <c r="E272" s="12"/>
      <c r="F272" s="13">
        <f>F273</f>
        <v>5260</v>
      </c>
      <c r="G272" s="13">
        <f t="shared" ref="G272:I276" si="135">G273</f>
        <v>0</v>
      </c>
      <c r="H272" s="13">
        <f t="shared" si="135"/>
        <v>5260</v>
      </c>
      <c r="I272" s="13">
        <f t="shared" si="135"/>
        <v>0</v>
      </c>
      <c r="J272" s="21">
        <f t="shared" si="130"/>
        <v>100</v>
      </c>
      <c r="K272" s="21"/>
    </row>
    <row r="273" spans="1:11" ht="99" x14ac:dyDescent="0.25">
      <c r="A273" s="14" t="s">
        <v>85</v>
      </c>
      <c r="B273" s="15" t="s">
        <v>21</v>
      </c>
      <c r="C273" s="15" t="s">
        <v>171</v>
      </c>
      <c r="D273" s="15" t="s">
        <v>86</v>
      </c>
      <c r="E273" s="15"/>
      <c r="F273" s="16">
        <f>F274</f>
        <v>5260</v>
      </c>
      <c r="G273" s="16">
        <f t="shared" si="135"/>
        <v>0</v>
      </c>
      <c r="H273" s="16">
        <f t="shared" si="135"/>
        <v>5260</v>
      </c>
      <c r="I273" s="16">
        <f t="shared" si="135"/>
        <v>0</v>
      </c>
      <c r="J273" s="18">
        <f t="shared" si="130"/>
        <v>100</v>
      </c>
      <c r="K273" s="18"/>
    </row>
    <row r="274" spans="1:11" ht="16.5" x14ac:dyDescent="0.25">
      <c r="A274" s="14" t="s">
        <v>72</v>
      </c>
      <c r="B274" s="15" t="s">
        <v>21</v>
      </c>
      <c r="C274" s="15" t="s">
        <v>171</v>
      </c>
      <c r="D274" s="15" t="s">
        <v>87</v>
      </c>
      <c r="E274" s="15"/>
      <c r="F274" s="16">
        <f>F275</f>
        <v>5260</v>
      </c>
      <c r="G274" s="16">
        <f t="shared" si="135"/>
        <v>0</v>
      </c>
      <c r="H274" s="16">
        <f t="shared" si="135"/>
        <v>5260</v>
      </c>
      <c r="I274" s="16">
        <f t="shared" si="135"/>
        <v>0</v>
      </c>
      <c r="J274" s="18">
        <f t="shared" si="130"/>
        <v>100</v>
      </c>
      <c r="K274" s="18"/>
    </row>
    <row r="275" spans="1:11" ht="82.5" x14ac:dyDescent="0.25">
      <c r="A275" s="14" t="s">
        <v>172</v>
      </c>
      <c r="B275" s="15" t="s">
        <v>21</v>
      </c>
      <c r="C275" s="15" t="s">
        <v>171</v>
      </c>
      <c r="D275" s="15" t="s">
        <v>173</v>
      </c>
      <c r="E275" s="15"/>
      <c r="F275" s="16">
        <f>F276</f>
        <v>5260</v>
      </c>
      <c r="G275" s="16">
        <f t="shared" si="135"/>
        <v>0</v>
      </c>
      <c r="H275" s="16">
        <f t="shared" si="135"/>
        <v>5260</v>
      </c>
      <c r="I275" s="16">
        <f t="shared" si="135"/>
        <v>0</v>
      </c>
      <c r="J275" s="18">
        <f t="shared" si="130"/>
        <v>100</v>
      </c>
      <c r="K275" s="18"/>
    </row>
    <row r="276" spans="1:11" ht="33" x14ac:dyDescent="0.25">
      <c r="A276" s="14" t="s">
        <v>31</v>
      </c>
      <c r="B276" s="15" t="s">
        <v>21</v>
      </c>
      <c r="C276" s="15" t="s">
        <v>171</v>
      </c>
      <c r="D276" s="15" t="s">
        <v>173</v>
      </c>
      <c r="E276" s="15" t="s">
        <v>32</v>
      </c>
      <c r="F276" s="16">
        <f>F277</f>
        <v>5260</v>
      </c>
      <c r="G276" s="16">
        <f t="shared" si="135"/>
        <v>0</v>
      </c>
      <c r="H276" s="16">
        <f t="shared" si="135"/>
        <v>5260</v>
      </c>
      <c r="I276" s="16">
        <f t="shared" si="135"/>
        <v>0</v>
      </c>
      <c r="J276" s="18">
        <f t="shared" si="130"/>
        <v>100</v>
      </c>
      <c r="K276" s="18"/>
    </row>
    <row r="277" spans="1:11" ht="33" x14ac:dyDescent="0.25">
      <c r="A277" s="14" t="s">
        <v>33</v>
      </c>
      <c r="B277" s="15" t="s">
        <v>21</v>
      </c>
      <c r="C277" s="15" t="s">
        <v>171</v>
      </c>
      <c r="D277" s="15" t="s">
        <v>173</v>
      </c>
      <c r="E277" s="15" t="s">
        <v>34</v>
      </c>
      <c r="F277" s="16">
        <v>5260</v>
      </c>
      <c r="G277" s="16">
        <v>0</v>
      </c>
      <c r="H277" s="16">
        <v>5260</v>
      </c>
      <c r="I277" s="16">
        <v>0</v>
      </c>
      <c r="J277" s="18">
        <f t="shared" si="130"/>
        <v>100</v>
      </c>
      <c r="K277" s="18"/>
    </row>
    <row r="278" spans="1:11" ht="75" x14ac:dyDescent="0.3">
      <c r="A278" s="11" t="s">
        <v>174</v>
      </c>
      <c r="B278" s="12" t="s">
        <v>21</v>
      </c>
      <c r="C278" s="12" t="s">
        <v>175</v>
      </c>
      <c r="D278" s="12"/>
      <c r="E278" s="12"/>
      <c r="F278" s="13">
        <f>F279+F295+F300</f>
        <v>205704</v>
      </c>
      <c r="G278" s="13">
        <f t="shared" ref="G278:I278" si="136">G279+G295+G300</f>
        <v>0</v>
      </c>
      <c r="H278" s="13">
        <f t="shared" si="136"/>
        <v>203409</v>
      </c>
      <c r="I278" s="13">
        <f t="shared" si="136"/>
        <v>0</v>
      </c>
      <c r="J278" s="21">
        <f t="shared" si="130"/>
        <v>98.884319215960801</v>
      </c>
      <c r="K278" s="21"/>
    </row>
    <row r="279" spans="1:11" ht="99" x14ac:dyDescent="0.25">
      <c r="A279" s="14" t="s">
        <v>85</v>
      </c>
      <c r="B279" s="15" t="s">
        <v>21</v>
      </c>
      <c r="C279" s="15" t="s">
        <v>175</v>
      </c>
      <c r="D279" s="15" t="s">
        <v>86</v>
      </c>
      <c r="E279" s="15"/>
      <c r="F279" s="16">
        <f>F280+F287</f>
        <v>191185</v>
      </c>
      <c r="G279" s="16">
        <f t="shared" ref="G279:I279" si="137">G280+G287</f>
        <v>0</v>
      </c>
      <c r="H279" s="16">
        <f t="shared" si="137"/>
        <v>188891</v>
      </c>
      <c r="I279" s="16">
        <f t="shared" si="137"/>
        <v>0</v>
      </c>
      <c r="J279" s="18">
        <f t="shared" si="130"/>
        <v>98.800115071789108</v>
      </c>
      <c r="K279" s="18"/>
    </row>
    <row r="280" spans="1:11" ht="16.5" x14ac:dyDescent="0.25">
      <c r="A280" s="14" t="s">
        <v>72</v>
      </c>
      <c r="B280" s="15" t="s">
        <v>21</v>
      </c>
      <c r="C280" s="15" t="s">
        <v>175</v>
      </c>
      <c r="D280" s="15" t="s">
        <v>87</v>
      </c>
      <c r="E280" s="15"/>
      <c r="F280" s="16">
        <f>F281+F284</f>
        <v>3214</v>
      </c>
      <c r="G280" s="16">
        <f t="shared" ref="G280:I280" si="138">G281+G284</f>
        <v>0</v>
      </c>
      <c r="H280" s="16">
        <f t="shared" si="138"/>
        <v>1574</v>
      </c>
      <c r="I280" s="16">
        <f t="shared" si="138"/>
        <v>0</v>
      </c>
      <c r="J280" s="18">
        <f t="shared" si="130"/>
        <v>48.973242065961422</v>
      </c>
      <c r="K280" s="18"/>
    </row>
    <row r="281" spans="1:11" ht="33" x14ac:dyDescent="0.25">
      <c r="A281" s="14" t="s">
        <v>88</v>
      </c>
      <c r="B281" s="15" t="s">
        <v>21</v>
      </c>
      <c r="C281" s="15" t="s">
        <v>175</v>
      </c>
      <c r="D281" s="15" t="s">
        <v>89</v>
      </c>
      <c r="E281" s="15"/>
      <c r="F281" s="16">
        <f>F282</f>
        <v>1264</v>
      </c>
      <c r="G281" s="16">
        <f t="shared" ref="G281:I282" si="139">G282</f>
        <v>0</v>
      </c>
      <c r="H281" s="16">
        <f t="shared" si="139"/>
        <v>1264</v>
      </c>
      <c r="I281" s="16">
        <f t="shared" si="139"/>
        <v>0</v>
      </c>
      <c r="J281" s="18">
        <f t="shared" si="130"/>
        <v>100</v>
      </c>
      <c r="K281" s="18"/>
    </row>
    <row r="282" spans="1:11" ht="33" x14ac:dyDescent="0.25">
      <c r="A282" s="14" t="s">
        <v>31</v>
      </c>
      <c r="B282" s="15" t="s">
        <v>21</v>
      </c>
      <c r="C282" s="15" t="s">
        <v>175</v>
      </c>
      <c r="D282" s="15" t="s">
        <v>89</v>
      </c>
      <c r="E282" s="15" t="s">
        <v>32</v>
      </c>
      <c r="F282" s="16">
        <f>F283</f>
        <v>1264</v>
      </c>
      <c r="G282" s="16">
        <f t="shared" si="139"/>
        <v>0</v>
      </c>
      <c r="H282" s="16">
        <f t="shared" si="139"/>
        <v>1264</v>
      </c>
      <c r="I282" s="16">
        <f t="shared" si="139"/>
        <v>0</v>
      </c>
      <c r="J282" s="18">
        <f t="shared" si="130"/>
        <v>100</v>
      </c>
      <c r="K282" s="18"/>
    </row>
    <row r="283" spans="1:11" ht="33" x14ac:dyDescent="0.25">
      <c r="A283" s="14" t="s">
        <v>33</v>
      </c>
      <c r="B283" s="15" t="s">
        <v>21</v>
      </c>
      <c r="C283" s="15" t="s">
        <v>175</v>
      </c>
      <c r="D283" s="15" t="s">
        <v>89</v>
      </c>
      <c r="E283" s="15" t="s">
        <v>34</v>
      </c>
      <c r="F283" s="16">
        <v>1264</v>
      </c>
      <c r="G283" s="16">
        <v>0</v>
      </c>
      <c r="H283" s="16">
        <v>1264</v>
      </c>
      <c r="I283" s="16">
        <v>0</v>
      </c>
      <c r="J283" s="18">
        <f t="shared" si="130"/>
        <v>100</v>
      </c>
      <c r="K283" s="18"/>
    </row>
    <row r="284" spans="1:11" ht="66" x14ac:dyDescent="0.25">
      <c r="A284" s="14" t="s">
        <v>176</v>
      </c>
      <c r="B284" s="15" t="s">
        <v>21</v>
      </c>
      <c r="C284" s="15" t="s">
        <v>175</v>
      </c>
      <c r="D284" s="15" t="s">
        <v>177</v>
      </c>
      <c r="E284" s="15"/>
      <c r="F284" s="16">
        <f>F285</f>
        <v>1950</v>
      </c>
      <c r="G284" s="16">
        <f t="shared" ref="G284:I285" si="140">G285</f>
        <v>0</v>
      </c>
      <c r="H284" s="16">
        <f t="shared" si="140"/>
        <v>310</v>
      </c>
      <c r="I284" s="16">
        <f t="shared" si="140"/>
        <v>0</v>
      </c>
      <c r="J284" s="18">
        <f t="shared" si="130"/>
        <v>15.897435897435896</v>
      </c>
      <c r="K284" s="18"/>
    </row>
    <row r="285" spans="1:11" ht="33" x14ac:dyDescent="0.25">
      <c r="A285" s="14" t="s">
        <v>31</v>
      </c>
      <c r="B285" s="15" t="s">
        <v>21</v>
      </c>
      <c r="C285" s="15" t="s">
        <v>175</v>
      </c>
      <c r="D285" s="15" t="s">
        <v>177</v>
      </c>
      <c r="E285" s="15" t="s">
        <v>32</v>
      </c>
      <c r="F285" s="16">
        <f>F286</f>
        <v>1950</v>
      </c>
      <c r="G285" s="16">
        <f t="shared" si="140"/>
        <v>0</v>
      </c>
      <c r="H285" s="16">
        <f t="shared" si="140"/>
        <v>310</v>
      </c>
      <c r="I285" s="16">
        <f t="shared" si="140"/>
        <v>0</v>
      </c>
      <c r="J285" s="18">
        <f t="shared" si="130"/>
        <v>15.897435897435896</v>
      </c>
      <c r="K285" s="18"/>
    </row>
    <row r="286" spans="1:11" ht="33" x14ac:dyDescent="0.25">
      <c r="A286" s="14" t="s">
        <v>33</v>
      </c>
      <c r="B286" s="15" t="s">
        <v>21</v>
      </c>
      <c r="C286" s="15" t="s">
        <v>175</v>
      </c>
      <c r="D286" s="15" t="s">
        <v>177</v>
      </c>
      <c r="E286" s="15" t="s">
        <v>34</v>
      </c>
      <c r="F286" s="16">
        <v>1950</v>
      </c>
      <c r="G286" s="16">
        <v>0</v>
      </c>
      <c r="H286" s="16">
        <v>310</v>
      </c>
      <c r="I286" s="16">
        <v>0</v>
      </c>
      <c r="J286" s="18">
        <f t="shared" si="130"/>
        <v>15.897435897435896</v>
      </c>
      <c r="K286" s="18"/>
    </row>
    <row r="287" spans="1:11" ht="33" x14ac:dyDescent="0.25">
      <c r="A287" s="14" t="s">
        <v>118</v>
      </c>
      <c r="B287" s="15" t="s">
        <v>21</v>
      </c>
      <c r="C287" s="15" t="s">
        <v>175</v>
      </c>
      <c r="D287" s="15" t="s">
        <v>178</v>
      </c>
      <c r="E287" s="15"/>
      <c r="F287" s="16">
        <f>F288</f>
        <v>187971</v>
      </c>
      <c r="G287" s="16">
        <f t="shared" ref="G287:I287" si="141">G288</f>
        <v>0</v>
      </c>
      <c r="H287" s="16">
        <f t="shared" si="141"/>
        <v>187317</v>
      </c>
      <c r="I287" s="16">
        <f t="shared" si="141"/>
        <v>0</v>
      </c>
      <c r="J287" s="18">
        <f t="shared" si="130"/>
        <v>99.652073990136785</v>
      </c>
      <c r="K287" s="18"/>
    </row>
    <row r="288" spans="1:11" ht="69.75" customHeight="1" x14ac:dyDescent="0.25">
      <c r="A288" s="14" t="s">
        <v>179</v>
      </c>
      <c r="B288" s="15" t="s">
        <v>21</v>
      </c>
      <c r="C288" s="15" t="s">
        <v>175</v>
      </c>
      <c r="D288" s="15" t="s">
        <v>180</v>
      </c>
      <c r="E288" s="15"/>
      <c r="F288" s="16">
        <f>F289+F291+F293</f>
        <v>187971</v>
      </c>
      <c r="G288" s="16">
        <f t="shared" ref="G288:I288" si="142">G289+G291+G293</f>
        <v>0</v>
      </c>
      <c r="H288" s="16">
        <f t="shared" si="142"/>
        <v>187317</v>
      </c>
      <c r="I288" s="16">
        <f t="shared" si="142"/>
        <v>0</v>
      </c>
      <c r="J288" s="18">
        <f t="shared" si="130"/>
        <v>99.652073990136785</v>
      </c>
      <c r="K288" s="18"/>
    </row>
    <row r="289" spans="1:11" ht="82.5" x14ac:dyDescent="0.25">
      <c r="A289" s="14" t="s">
        <v>16</v>
      </c>
      <c r="B289" s="15" t="s">
        <v>21</v>
      </c>
      <c r="C289" s="15" t="s">
        <v>175</v>
      </c>
      <c r="D289" s="15" t="s">
        <v>180</v>
      </c>
      <c r="E289" s="15" t="s">
        <v>17</v>
      </c>
      <c r="F289" s="16">
        <f>F290</f>
        <v>151484</v>
      </c>
      <c r="G289" s="16">
        <f t="shared" ref="G289:I289" si="143">G290</f>
        <v>0</v>
      </c>
      <c r="H289" s="16">
        <f t="shared" si="143"/>
        <v>151470</v>
      </c>
      <c r="I289" s="16">
        <f t="shared" si="143"/>
        <v>0</v>
      </c>
      <c r="J289" s="18">
        <f t="shared" si="130"/>
        <v>99.990758099865332</v>
      </c>
      <c r="K289" s="18"/>
    </row>
    <row r="290" spans="1:11" ht="16.5" x14ac:dyDescent="0.25">
      <c r="A290" s="14" t="s">
        <v>122</v>
      </c>
      <c r="B290" s="15" t="s">
        <v>21</v>
      </c>
      <c r="C290" s="15" t="s">
        <v>175</v>
      </c>
      <c r="D290" s="15" t="s">
        <v>180</v>
      </c>
      <c r="E290" s="15" t="s">
        <v>123</v>
      </c>
      <c r="F290" s="16">
        <v>151484</v>
      </c>
      <c r="G290" s="16">
        <v>0</v>
      </c>
      <c r="H290" s="16">
        <v>151470</v>
      </c>
      <c r="I290" s="16">
        <v>0</v>
      </c>
      <c r="J290" s="18">
        <f t="shared" si="130"/>
        <v>99.990758099865332</v>
      </c>
      <c r="K290" s="18"/>
    </row>
    <row r="291" spans="1:11" ht="33" x14ac:dyDescent="0.25">
      <c r="A291" s="14" t="s">
        <v>31</v>
      </c>
      <c r="B291" s="15" t="s">
        <v>21</v>
      </c>
      <c r="C291" s="15" t="s">
        <v>175</v>
      </c>
      <c r="D291" s="15" t="s">
        <v>180</v>
      </c>
      <c r="E291" s="15" t="s">
        <v>32</v>
      </c>
      <c r="F291" s="16">
        <f>F292</f>
        <v>36127</v>
      </c>
      <c r="G291" s="16">
        <f t="shared" ref="G291:I291" si="144">G292</f>
        <v>0</v>
      </c>
      <c r="H291" s="16">
        <f t="shared" si="144"/>
        <v>35498</v>
      </c>
      <c r="I291" s="16">
        <f t="shared" si="144"/>
        <v>0</v>
      </c>
      <c r="J291" s="18">
        <f t="shared" si="130"/>
        <v>98.258919921388426</v>
      </c>
      <c r="K291" s="18"/>
    </row>
    <row r="292" spans="1:11" ht="33" x14ac:dyDescent="0.25">
      <c r="A292" s="14" t="s">
        <v>33</v>
      </c>
      <c r="B292" s="15" t="s">
        <v>21</v>
      </c>
      <c r="C292" s="15" t="s">
        <v>175</v>
      </c>
      <c r="D292" s="15" t="s">
        <v>180</v>
      </c>
      <c r="E292" s="15" t="s">
        <v>34</v>
      </c>
      <c r="F292" s="16">
        <v>36127</v>
      </c>
      <c r="G292" s="16">
        <v>0</v>
      </c>
      <c r="H292" s="16">
        <v>35498</v>
      </c>
      <c r="I292" s="16">
        <v>0</v>
      </c>
      <c r="J292" s="18">
        <f t="shared" si="130"/>
        <v>98.258919921388426</v>
      </c>
      <c r="K292" s="18"/>
    </row>
    <row r="293" spans="1:11" ht="16.5" x14ac:dyDescent="0.25">
      <c r="A293" s="14" t="s">
        <v>39</v>
      </c>
      <c r="B293" s="15" t="s">
        <v>21</v>
      </c>
      <c r="C293" s="15" t="s">
        <v>175</v>
      </c>
      <c r="D293" s="15" t="s">
        <v>180</v>
      </c>
      <c r="E293" s="15" t="s">
        <v>40</v>
      </c>
      <c r="F293" s="16">
        <f>F294</f>
        <v>360</v>
      </c>
      <c r="G293" s="16">
        <f t="shared" ref="G293:I293" si="145">G294</f>
        <v>0</v>
      </c>
      <c r="H293" s="16">
        <f t="shared" si="145"/>
        <v>349</v>
      </c>
      <c r="I293" s="16">
        <f t="shared" si="145"/>
        <v>0</v>
      </c>
      <c r="J293" s="18">
        <f t="shared" si="130"/>
        <v>96.944444444444443</v>
      </c>
      <c r="K293" s="18"/>
    </row>
    <row r="294" spans="1:11" ht="16.5" x14ac:dyDescent="0.25">
      <c r="A294" s="14" t="s">
        <v>41</v>
      </c>
      <c r="B294" s="15" t="s">
        <v>21</v>
      </c>
      <c r="C294" s="15" t="s">
        <v>175</v>
      </c>
      <c r="D294" s="15" t="s">
        <v>180</v>
      </c>
      <c r="E294" s="15" t="s">
        <v>42</v>
      </c>
      <c r="F294" s="16">
        <v>360</v>
      </c>
      <c r="G294" s="16">
        <v>0</v>
      </c>
      <c r="H294" s="16">
        <v>349</v>
      </c>
      <c r="I294" s="16">
        <v>0</v>
      </c>
      <c r="J294" s="18">
        <f t="shared" si="130"/>
        <v>96.944444444444443</v>
      </c>
      <c r="K294" s="18"/>
    </row>
    <row r="295" spans="1:11" ht="82.5" x14ac:dyDescent="0.25">
      <c r="A295" s="14" t="s">
        <v>141</v>
      </c>
      <c r="B295" s="15" t="s">
        <v>21</v>
      </c>
      <c r="C295" s="15" t="s">
        <v>175</v>
      </c>
      <c r="D295" s="15" t="s">
        <v>142</v>
      </c>
      <c r="E295" s="15"/>
      <c r="F295" s="16">
        <f>F296</f>
        <v>5995</v>
      </c>
      <c r="G295" s="16">
        <f t="shared" ref="G295:I298" si="146">G296</f>
        <v>0</v>
      </c>
      <c r="H295" s="16">
        <f t="shared" si="146"/>
        <v>5995</v>
      </c>
      <c r="I295" s="16">
        <f t="shared" si="146"/>
        <v>0</v>
      </c>
      <c r="J295" s="18">
        <f t="shared" si="130"/>
        <v>100</v>
      </c>
      <c r="K295" s="18"/>
    </row>
    <row r="296" spans="1:11" ht="16.5" x14ac:dyDescent="0.25">
      <c r="A296" s="14" t="s">
        <v>181</v>
      </c>
      <c r="B296" s="15" t="s">
        <v>21</v>
      </c>
      <c r="C296" s="15" t="s">
        <v>175</v>
      </c>
      <c r="D296" s="15" t="s">
        <v>182</v>
      </c>
      <c r="E296" s="15"/>
      <c r="F296" s="16">
        <f>F297</f>
        <v>5995</v>
      </c>
      <c r="G296" s="16">
        <f t="shared" si="146"/>
        <v>0</v>
      </c>
      <c r="H296" s="16">
        <f t="shared" si="146"/>
        <v>5995</v>
      </c>
      <c r="I296" s="16">
        <f t="shared" si="146"/>
        <v>0</v>
      </c>
      <c r="J296" s="18">
        <f t="shared" si="130"/>
        <v>100</v>
      </c>
      <c r="K296" s="18"/>
    </row>
    <row r="297" spans="1:11" ht="140.25" customHeight="1" x14ac:dyDescent="0.25">
      <c r="A297" s="17" t="s">
        <v>183</v>
      </c>
      <c r="B297" s="15" t="s">
        <v>21</v>
      </c>
      <c r="C297" s="15" t="s">
        <v>175</v>
      </c>
      <c r="D297" s="15" t="s">
        <v>184</v>
      </c>
      <c r="E297" s="15"/>
      <c r="F297" s="16">
        <f>F298</f>
        <v>5995</v>
      </c>
      <c r="G297" s="16">
        <f t="shared" si="146"/>
        <v>0</v>
      </c>
      <c r="H297" s="16">
        <f t="shared" si="146"/>
        <v>5995</v>
      </c>
      <c r="I297" s="16">
        <f t="shared" si="146"/>
        <v>0</v>
      </c>
      <c r="J297" s="18">
        <f t="shared" si="130"/>
        <v>100</v>
      </c>
      <c r="K297" s="18"/>
    </row>
    <row r="298" spans="1:11" ht="33" x14ac:dyDescent="0.25">
      <c r="A298" s="14" t="s">
        <v>96</v>
      </c>
      <c r="B298" s="15" t="s">
        <v>21</v>
      </c>
      <c r="C298" s="15" t="s">
        <v>175</v>
      </c>
      <c r="D298" s="15" t="s">
        <v>184</v>
      </c>
      <c r="E298" s="15" t="s">
        <v>97</v>
      </c>
      <c r="F298" s="16">
        <f>F299</f>
        <v>5995</v>
      </c>
      <c r="G298" s="16">
        <f t="shared" si="146"/>
        <v>0</v>
      </c>
      <c r="H298" s="16">
        <f t="shared" si="146"/>
        <v>5995</v>
      </c>
      <c r="I298" s="16">
        <f t="shared" si="146"/>
        <v>0</v>
      </c>
      <c r="J298" s="18">
        <f t="shared" si="130"/>
        <v>100</v>
      </c>
      <c r="K298" s="18"/>
    </row>
    <row r="299" spans="1:11" ht="66" x14ac:dyDescent="0.25">
      <c r="A299" s="14" t="s">
        <v>185</v>
      </c>
      <c r="B299" s="15" t="s">
        <v>21</v>
      </c>
      <c r="C299" s="15" t="s">
        <v>175</v>
      </c>
      <c r="D299" s="15" t="s">
        <v>184</v>
      </c>
      <c r="E299" s="15" t="s">
        <v>186</v>
      </c>
      <c r="F299" s="16">
        <v>5995</v>
      </c>
      <c r="G299" s="16">
        <v>0</v>
      </c>
      <c r="H299" s="16">
        <v>5995</v>
      </c>
      <c r="I299" s="16">
        <v>0</v>
      </c>
      <c r="J299" s="18">
        <f t="shared" si="130"/>
        <v>100</v>
      </c>
      <c r="K299" s="18"/>
    </row>
    <row r="300" spans="1:11" ht="16.5" x14ac:dyDescent="0.25">
      <c r="A300" s="14" t="s">
        <v>22</v>
      </c>
      <c r="B300" s="15" t="s">
        <v>21</v>
      </c>
      <c r="C300" s="15" t="s">
        <v>175</v>
      </c>
      <c r="D300" s="15" t="s">
        <v>23</v>
      </c>
      <c r="E300" s="15"/>
      <c r="F300" s="16">
        <f>F301</f>
        <v>8524</v>
      </c>
      <c r="G300" s="16">
        <f t="shared" ref="G300:I303" si="147">G301</f>
        <v>0</v>
      </c>
      <c r="H300" s="16">
        <f t="shared" si="147"/>
        <v>8523</v>
      </c>
      <c r="I300" s="16">
        <f t="shared" si="147"/>
        <v>0</v>
      </c>
      <c r="J300" s="18">
        <f t="shared" si="130"/>
        <v>99.98826841858282</v>
      </c>
      <c r="K300" s="18"/>
    </row>
    <row r="301" spans="1:11" ht="16.5" x14ac:dyDescent="0.25">
      <c r="A301" s="14" t="s">
        <v>76</v>
      </c>
      <c r="B301" s="15" t="s">
        <v>21</v>
      </c>
      <c r="C301" s="15" t="s">
        <v>175</v>
      </c>
      <c r="D301" s="15" t="s">
        <v>78</v>
      </c>
      <c r="E301" s="15"/>
      <c r="F301" s="16">
        <f>F302</f>
        <v>8524</v>
      </c>
      <c r="G301" s="16">
        <f t="shared" si="147"/>
        <v>0</v>
      </c>
      <c r="H301" s="16">
        <f t="shared" si="147"/>
        <v>8523</v>
      </c>
      <c r="I301" s="16">
        <f t="shared" si="147"/>
        <v>0</v>
      </c>
      <c r="J301" s="18">
        <f t="shared" si="130"/>
        <v>99.98826841858282</v>
      </c>
      <c r="K301" s="18"/>
    </row>
    <row r="302" spans="1:11" ht="33" x14ac:dyDescent="0.25">
      <c r="A302" s="14" t="s">
        <v>79</v>
      </c>
      <c r="B302" s="15" t="s">
        <v>21</v>
      </c>
      <c r="C302" s="15" t="s">
        <v>175</v>
      </c>
      <c r="D302" s="15" t="s">
        <v>80</v>
      </c>
      <c r="E302" s="15"/>
      <c r="F302" s="16">
        <f>F303</f>
        <v>8524</v>
      </c>
      <c r="G302" s="16">
        <f t="shared" si="147"/>
        <v>0</v>
      </c>
      <c r="H302" s="16">
        <f t="shared" si="147"/>
        <v>8523</v>
      </c>
      <c r="I302" s="16">
        <f t="shared" si="147"/>
        <v>0</v>
      </c>
      <c r="J302" s="18">
        <f t="shared" si="130"/>
        <v>99.98826841858282</v>
      </c>
      <c r="K302" s="18"/>
    </row>
    <row r="303" spans="1:11" ht="33" x14ac:dyDescent="0.25">
      <c r="A303" s="14" t="s">
        <v>31</v>
      </c>
      <c r="B303" s="15" t="s">
        <v>21</v>
      </c>
      <c r="C303" s="15" t="s">
        <v>175</v>
      </c>
      <c r="D303" s="15" t="s">
        <v>80</v>
      </c>
      <c r="E303" s="15" t="s">
        <v>32</v>
      </c>
      <c r="F303" s="16">
        <f>F304</f>
        <v>8524</v>
      </c>
      <c r="G303" s="16">
        <f t="shared" si="147"/>
        <v>0</v>
      </c>
      <c r="H303" s="16">
        <f t="shared" si="147"/>
        <v>8523</v>
      </c>
      <c r="I303" s="16">
        <f t="shared" si="147"/>
        <v>0</v>
      </c>
      <c r="J303" s="18">
        <f t="shared" si="130"/>
        <v>99.98826841858282</v>
      </c>
      <c r="K303" s="18"/>
    </row>
    <row r="304" spans="1:11" ht="33" x14ac:dyDescent="0.25">
      <c r="A304" s="14" t="s">
        <v>33</v>
      </c>
      <c r="B304" s="15" t="s">
        <v>21</v>
      </c>
      <c r="C304" s="15" t="s">
        <v>175</v>
      </c>
      <c r="D304" s="15" t="s">
        <v>80</v>
      </c>
      <c r="E304" s="15" t="s">
        <v>34</v>
      </c>
      <c r="F304" s="16">
        <v>8524</v>
      </c>
      <c r="G304" s="16">
        <v>0</v>
      </c>
      <c r="H304" s="16">
        <v>8523</v>
      </c>
      <c r="I304" s="16">
        <v>0</v>
      </c>
      <c r="J304" s="18">
        <f t="shared" si="130"/>
        <v>99.98826841858282</v>
      </c>
      <c r="K304" s="18"/>
    </row>
    <row r="305" spans="1:11" ht="56.25" x14ac:dyDescent="0.3">
      <c r="A305" s="11" t="s">
        <v>187</v>
      </c>
      <c r="B305" s="12" t="s">
        <v>21</v>
      </c>
      <c r="C305" s="12" t="s">
        <v>188</v>
      </c>
      <c r="D305" s="12"/>
      <c r="E305" s="12"/>
      <c r="F305" s="13">
        <f>F306+F311</f>
        <v>141057</v>
      </c>
      <c r="G305" s="13">
        <f t="shared" ref="G305:I305" si="148">G306+G311</f>
        <v>1696</v>
      </c>
      <c r="H305" s="13">
        <f t="shared" si="148"/>
        <v>140592</v>
      </c>
      <c r="I305" s="13">
        <f t="shared" si="148"/>
        <v>1696</v>
      </c>
      <c r="J305" s="21">
        <f t="shared" si="130"/>
        <v>99.670346030328162</v>
      </c>
      <c r="K305" s="21">
        <f t="shared" si="134"/>
        <v>100</v>
      </c>
    </row>
    <row r="306" spans="1:11" ht="49.5" x14ac:dyDescent="0.25">
      <c r="A306" s="14" t="s">
        <v>189</v>
      </c>
      <c r="B306" s="15" t="s">
        <v>21</v>
      </c>
      <c r="C306" s="15" t="s">
        <v>188</v>
      </c>
      <c r="D306" s="15" t="s">
        <v>190</v>
      </c>
      <c r="E306" s="15"/>
      <c r="F306" s="16">
        <f>F307</f>
        <v>1229</v>
      </c>
      <c r="G306" s="16">
        <f t="shared" ref="G306:I309" si="149">G307</f>
        <v>0</v>
      </c>
      <c r="H306" s="16">
        <f t="shared" si="149"/>
        <v>1228</v>
      </c>
      <c r="I306" s="16">
        <f t="shared" si="149"/>
        <v>0</v>
      </c>
      <c r="J306" s="18">
        <f t="shared" si="130"/>
        <v>99.918633034987792</v>
      </c>
      <c r="K306" s="18"/>
    </row>
    <row r="307" spans="1:11" ht="16.5" x14ac:dyDescent="0.25">
      <c r="A307" s="14" t="s">
        <v>72</v>
      </c>
      <c r="B307" s="15" t="s">
        <v>21</v>
      </c>
      <c r="C307" s="15" t="s">
        <v>188</v>
      </c>
      <c r="D307" s="15" t="s">
        <v>191</v>
      </c>
      <c r="E307" s="15"/>
      <c r="F307" s="16">
        <f>F308</f>
        <v>1229</v>
      </c>
      <c r="G307" s="16">
        <f t="shared" si="149"/>
        <v>0</v>
      </c>
      <c r="H307" s="16">
        <f t="shared" si="149"/>
        <v>1228</v>
      </c>
      <c r="I307" s="16">
        <f t="shared" si="149"/>
        <v>0</v>
      </c>
      <c r="J307" s="18">
        <f t="shared" si="130"/>
        <v>99.918633034987792</v>
      </c>
      <c r="K307" s="18"/>
    </row>
    <row r="308" spans="1:11" ht="49.5" x14ac:dyDescent="0.25">
      <c r="A308" s="14" t="s">
        <v>192</v>
      </c>
      <c r="B308" s="15" t="s">
        <v>21</v>
      </c>
      <c r="C308" s="15" t="s">
        <v>188</v>
      </c>
      <c r="D308" s="15" t="s">
        <v>193</v>
      </c>
      <c r="E308" s="15"/>
      <c r="F308" s="16">
        <f>F309</f>
        <v>1229</v>
      </c>
      <c r="G308" s="16">
        <f t="shared" si="149"/>
        <v>0</v>
      </c>
      <c r="H308" s="16">
        <f t="shared" si="149"/>
        <v>1228</v>
      </c>
      <c r="I308" s="16">
        <f t="shared" si="149"/>
        <v>0</v>
      </c>
      <c r="J308" s="18">
        <f t="shared" si="130"/>
        <v>99.918633034987792</v>
      </c>
      <c r="K308" s="18"/>
    </row>
    <row r="309" spans="1:11" ht="33" x14ac:dyDescent="0.25">
      <c r="A309" s="14" t="s">
        <v>31</v>
      </c>
      <c r="B309" s="15" t="s">
        <v>21</v>
      </c>
      <c r="C309" s="15" t="s">
        <v>188</v>
      </c>
      <c r="D309" s="15" t="s">
        <v>193</v>
      </c>
      <c r="E309" s="15" t="s">
        <v>32</v>
      </c>
      <c r="F309" s="16">
        <f>F310</f>
        <v>1229</v>
      </c>
      <c r="G309" s="16">
        <f t="shared" si="149"/>
        <v>0</v>
      </c>
      <c r="H309" s="16">
        <f t="shared" si="149"/>
        <v>1228</v>
      </c>
      <c r="I309" s="16">
        <f t="shared" si="149"/>
        <v>0</v>
      </c>
      <c r="J309" s="18">
        <f t="shared" si="130"/>
        <v>99.918633034987792</v>
      </c>
      <c r="K309" s="18"/>
    </row>
    <row r="310" spans="1:11" ht="33" x14ac:dyDescent="0.25">
      <c r="A310" s="14" t="s">
        <v>33</v>
      </c>
      <c r="B310" s="15" t="s">
        <v>21</v>
      </c>
      <c r="C310" s="15" t="s">
        <v>188</v>
      </c>
      <c r="D310" s="15" t="s">
        <v>193</v>
      </c>
      <c r="E310" s="15" t="s">
        <v>34</v>
      </c>
      <c r="F310" s="16">
        <v>1229</v>
      </c>
      <c r="G310" s="16">
        <v>0</v>
      </c>
      <c r="H310" s="16">
        <v>1228</v>
      </c>
      <c r="I310" s="16">
        <v>0</v>
      </c>
      <c r="J310" s="18">
        <f t="shared" si="130"/>
        <v>99.918633034987792</v>
      </c>
      <c r="K310" s="18"/>
    </row>
    <row r="311" spans="1:11" ht="66" x14ac:dyDescent="0.25">
      <c r="A311" s="14" t="s">
        <v>194</v>
      </c>
      <c r="B311" s="15" t="s">
        <v>21</v>
      </c>
      <c r="C311" s="15" t="s">
        <v>188</v>
      </c>
      <c r="D311" s="15" t="s">
        <v>195</v>
      </c>
      <c r="E311" s="15"/>
      <c r="F311" s="16">
        <f>F312+F320</f>
        <v>139828</v>
      </c>
      <c r="G311" s="16">
        <f t="shared" ref="G311:I311" si="150">G312+G320</f>
        <v>1696</v>
      </c>
      <c r="H311" s="16">
        <f t="shared" si="150"/>
        <v>139364</v>
      </c>
      <c r="I311" s="16">
        <f t="shared" si="150"/>
        <v>1696</v>
      </c>
      <c r="J311" s="18">
        <f t="shared" si="130"/>
        <v>99.668163744028377</v>
      </c>
      <c r="K311" s="18">
        <f t="shared" si="134"/>
        <v>100</v>
      </c>
    </row>
    <row r="312" spans="1:11" ht="33" x14ac:dyDescent="0.25">
      <c r="A312" s="14" t="s">
        <v>118</v>
      </c>
      <c r="B312" s="15" t="s">
        <v>21</v>
      </c>
      <c r="C312" s="15" t="s">
        <v>188</v>
      </c>
      <c r="D312" s="15" t="s">
        <v>196</v>
      </c>
      <c r="E312" s="15"/>
      <c r="F312" s="16">
        <f>F313</f>
        <v>136518</v>
      </c>
      <c r="G312" s="16">
        <f t="shared" ref="G312:I312" si="151">G313</f>
        <v>0</v>
      </c>
      <c r="H312" s="16">
        <f t="shared" si="151"/>
        <v>136054</v>
      </c>
      <c r="I312" s="16">
        <f t="shared" si="151"/>
        <v>0</v>
      </c>
      <c r="J312" s="18">
        <f t="shared" si="130"/>
        <v>99.660118079667143</v>
      </c>
      <c r="K312" s="18"/>
    </row>
    <row r="313" spans="1:11" ht="54.75" customHeight="1" x14ac:dyDescent="0.25">
      <c r="A313" s="14" t="s">
        <v>197</v>
      </c>
      <c r="B313" s="15" t="s">
        <v>21</v>
      </c>
      <c r="C313" s="15" t="s">
        <v>188</v>
      </c>
      <c r="D313" s="15" t="s">
        <v>198</v>
      </c>
      <c r="E313" s="15"/>
      <c r="F313" s="16">
        <f>F314+F316+F318</f>
        <v>136518</v>
      </c>
      <c r="G313" s="16">
        <f t="shared" ref="G313:I313" si="152">G314+G316+G318</f>
        <v>0</v>
      </c>
      <c r="H313" s="16">
        <f t="shared" si="152"/>
        <v>136054</v>
      </c>
      <c r="I313" s="16">
        <f t="shared" si="152"/>
        <v>0</v>
      </c>
      <c r="J313" s="18">
        <f t="shared" si="130"/>
        <v>99.660118079667143</v>
      </c>
      <c r="K313" s="18"/>
    </row>
    <row r="314" spans="1:11" ht="82.5" x14ac:dyDescent="0.25">
      <c r="A314" s="14" t="s">
        <v>16</v>
      </c>
      <c r="B314" s="15" t="s">
        <v>21</v>
      </c>
      <c r="C314" s="15" t="s">
        <v>188</v>
      </c>
      <c r="D314" s="15" t="s">
        <v>198</v>
      </c>
      <c r="E314" s="15" t="s">
        <v>17</v>
      </c>
      <c r="F314" s="16">
        <f>F315</f>
        <v>86278</v>
      </c>
      <c r="G314" s="16">
        <f t="shared" ref="G314:I314" si="153">G315</f>
        <v>0</v>
      </c>
      <c r="H314" s="16">
        <f t="shared" si="153"/>
        <v>86269</v>
      </c>
      <c r="I314" s="16">
        <f t="shared" si="153"/>
        <v>0</v>
      </c>
      <c r="J314" s="18">
        <f t="shared" si="130"/>
        <v>99.98956860381557</v>
      </c>
      <c r="K314" s="18"/>
    </row>
    <row r="315" spans="1:11" ht="16.5" x14ac:dyDescent="0.25">
      <c r="A315" s="14" t="s">
        <v>122</v>
      </c>
      <c r="B315" s="15" t="s">
        <v>21</v>
      </c>
      <c r="C315" s="15" t="s">
        <v>188</v>
      </c>
      <c r="D315" s="15" t="s">
        <v>198</v>
      </c>
      <c r="E315" s="15" t="s">
        <v>123</v>
      </c>
      <c r="F315" s="16">
        <v>86278</v>
      </c>
      <c r="G315" s="16">
        <v>0</v>
      </c>
      <c r="H315" s="16">
        <v>86269</v>
      </c>
      <c r="I315" s="16">
        <v>0</v>
      </c>
      <c r="J315" s="18">
        <f t="shared" si="130"/>
        <v>99.98956860381557</v>
      </c>
      <c r="K315" s="18"/>
    </row>
    <row r="316" spans="1:11" ht="33" x14ac:dyDescent="0.25">
      <c r="A316" s="14" t="s">
        <v>31</v>
      </c>
      <c r="B316" s="15" t="s">
        <v>21</v>
      </c>
      <c r="C316" s="15" t="s">
        <v>188</v>
      </c>
      <c r="D316" s="15" t="s">
        <v>198</v>
      </c>
      <c r="E316" s="15" t="s">
        <v>32</v>
      </c>
      <c r="F316" s="16">
        <f>F317</f>
        <v>50203</v>
      </c>
      <c r="G316" s="16">
        <f t="shared" ref="G316:I316" si="154">G317</f>
        <v>0</v>
      </c>
      <c r="H316" s="16">
        <f t="shared" si="154"/>
        <v>49764</v>
      </c>
      <c r="I316" s="16">
        <f t="shared" si="154"/>
        <v>0</v>
      </c>
      <c r="J316" s="18">
        <f t="shared" si="130"/>
        <v>99.125550265920353</v>
      </c>
      <c r="K316" s="18"/>
    </row>
    <row r="317" spans="1:11" ht="33" x14ac:dyDescent="0.25">
      <c r="A317" s="14" t="s">
        <v>33</v>
      </c>
      <c r="B317" s="15" t="s">
        <v>21</v>
      </c>
      <c r="C317" s="15" t="s">
        <v>188</v>
      </c>
      <c r="D317" s="15" t="s">
        <v>198</v>
      </c>
      <c r="E317" s="15" t="s">
        <v>34</v>
      </c>
      <c r="F317" s="16">
        <v>50203</v>
      </c>
      <c r="G317" s="16">
        <v>0</v>
      </c>
      <c r="H317" s="16">
        <v>49764</v>
      </c>
      <c r="I317" s="16">
        <v>0</v>
      </c>
      <c r="J317" s="18">
        <f t="shared" si="130"/>
        <v>99.125550265920353</v>
      </c>
      <c r="K317" s="18"/>
    </row>
    <row r="318" spans="1:11" ht="16.5" x14ac:dyDescent="0.25">
      <c r="A318" s="14" t="s">
        <v>39</v>
      </c>
      <c r="B318" s="15" t="s">
        <v>21</v>
      </c>
      <c r="C318" s="15" t="s">
        <v>188</v>
      </c>
      <c r="D318" s="15" t="s">
        <v>198</v>
      </c>
      <c r="E318" s="15" t="s">
        <v>40</v>
      </c>
      <c r="F318" s="16">
        <f>F319</f>
        <v>37</v>
      </c>
      <c r="G318" s="16">
        <f t="shared" ref="G318:I318" si="155">G319</f>
        <v>0</v>
      </c>
      <c r="H318" s="16">
        <f t="shared" si="155"/>
        <v>21</v>
      </c>
      <c r="I318" s="16">
        <f t="shared" si="155"/>
        <v>0</v>
      </c>
      <c r="J318" s="18">
        <f t="shared" si="130"/>
        <v>56.756756756756758</v>
      </c>
      <c r="K318" s="18"/>
    </row>
    <row r="319" spans="1:11" ht="16.5" x14ac:dyDescent="0.25">
      <c r="A319" s="14" t="s">
        <v>41</v>
      </c>
      <c r="B319" s="15" t="s">
        <v>21</v>
      </c>
      <c r="C319" s="15" t="s">
        <v>188</v>
      </c>
      <c r="D319" s="15" t="s">
        <v>198</v>
      </c>
      <c r="E319" s="15" t="s">
        <v>42</v>
      </c>
      <c r="F319" s="16">
        <v>37</v>
      </c>
      <c r="G319" s="16">
        <v>0</v>
      </c>
      <c r="H319" s="16">
        <v>21</v>
      </c>
      <c r="I319" s="16">
        <v>0</v>
      </c>
      <c r="J319" s="18">
        <f t="shared" si="130"/>
        <v>56.756756756756758</v>
      </c>
      <c r="K319" s="18"/>
    </row>
    <row r="320" spans="1:11" ht="82.5" x14ac:dyDescent="0.25">
      <c r="A320" s="14" t="s">
        <v>199</v>
      </c>
      <c r="B320" s="15" t="s">
        <v>21</v>
      </c>
      <c r="C320" s="15" t="s">
        <v>188</v>
      </c>
      <c r="D320" s="15" t="s">
        <v>200</v>
      </c>
      <c r="E320" s="15"/>
      <c r="F320" s="16">
        <f>F321</f>
        <v>3310</v>
      </c>
      <c r="G320" s="16">
        <f t="shared" ref="G320:I321" si="156">G321</f>
        <v>1696</v>
      </c>
      <c r="H320" s="16">
        <f t="shared" si="156"/>
        <v>3310</v>
      </c>
      <c r="I320" s="16">
        <f t="shared" si="156"/>
        <v>1696</v>
      </c>
      <c r="J320" s="18">
        <f t="shared" si="130"/>
        <v>100</v>
      </c>
      <c r="K320" s="18">
        <f t="shared" si="134"/>
        <v>100</v>
      </c>
    </row>
    <row r="321" spans="1:11" ht="33" x14ac:dyDescent="0.25">
      <c r="A321" s="14" t="s">
        <v>96</v>
      </c>
      <c r="B321" s="15" t="s">
        <v>21</v>
      </c>
      <c r="C321" s="15" t="s">
        <v>188</v>
      </c>
      <c r="D321" s="15" t="s">
        <v>200</v>
      </c>
      <c r="E321" s="15" t="s">
        <v>97</v>
      </c>
      <c r="F321" s="16">
        <f>F322</f>
        <v>3310</v>
      </c>
      <c r="G321" s="16">
        <f t="shared" si="156"/>
        <v>1696</v>
      </c>
      <c r="H321" s="16">
        <f t="shared" si="156"/>
        <v>3310</v>
      </c>
      <c r="I321" s="16">
        <f t="shared" si="156"/>
        <v>1696</v>
      </c>
      <c r="J321" s="18">
        <f t="shared" si="130"/>
        <v>100</v>
      </c>
      <c r="K321" s="18">
        <f t="shared" si="134"/>
        <v>100</v>
      </c>
    </row>
    <row r="322" spans="1:11" ht="66" x14ac:dyDescent="0.25">
      <c r="A322" s="14" t="s">
        <v>185</v>
      </c>
      <c r="B322" s="15" t="s">
        <v>21</v>
      </c>
      <c r="C322" s="15" t="s">
        <v>188</v>
      </c>
      <c r="D322" s="15" t="s">
        <v>200</v>
      </c>
      <c r="E322" s="15" t="s">
        <v>186</v>
      </c>
      <c r="F322" s="16">
        <v>3310</v>
      </c>
      <c r="G322" s="16">
        <v>1696</v>
      </c>
      <c r="H322" s="16">
        <v>3310</v>
      </c>
      <c r="I322" s="16">
        <v>1696</v>
      </c>
      <c r="J322" s="18">
        <f t="shared" si="130"/>
        <v>100</v>
      </c>
      <c r="K322" s="18">
        <f t="shared" si="134"/>
        <v>100</v>
      </c>
    </row>
    <row r="323" spans="1:11" ht="20.25" x14ac:dyDescent="0.3">
      <c r="A323" s="8" t="s">
        <v>201</v>
      </c>
      <c r="B323" s="9" t="s">
        <v>44</v>
      </c>
      <c r="C323" s="9" t="s">
        <v>7</v>
      </c>
      <c r="D323" s="9"/>
      <c r="E323" s="9"/>
      <c r="F323" s="10">
        <f>F324+F329+F354+F380+F441</f>
        <v>4714557</v>
      </c>
      <c r="G323" s="10">
        <f t="shared" ref="G323:I323" si="157">G324+G329+G354+G380+G441</f>
        <v>3089848</v>
      </c>
      <c r="H323" s="10">
        <f t="shared" si="157"/>
        <v>4510003</v>
      </c>
      <c r="I323" s="10">
        <f t="shared" si="157"/>
        <v>2936458</v>
      </c>
      <c r="J323" s="20">
        <f t="shared" si="130"/>
        <v>95.661225434330305</v>
      </c>
      <c r="K323" s="20">
        <f t="shared" si="134"/>
        <v>95.035678130445262</v>
      </c>
    </row>
    <row r="324" spans="1:11" ht="18.75" x14ac:dyDescent="0.3">
      <c r="A324" s="11" t="s">
        <v>202</v>
      </c>
      <c r="B324" s="12" t="s">
        <v>44</v>
      </c>
      <c r="C324" s="12" t="s">
        <v>203</v>
      </c>
      <c r="D324" s="12"/>
      <c r="E324" s="12"/>
      <c r="F324" s="13">
        <f>F325</f>
        <v>7819</v>
      </c>
      <c r="G324" s="13">
        <f t="shared" ref="G324:I327" si="158">G325</f>
        <v>7819</v>
      </c>
      <c r="H324" s="13">
        <f t="shared" si="158"/>
        <v>7479</v>
      </c>
      <c r="I324" s="13">
        <f t="shared" si="158"/>
        <v>7479</v>
      </c>
      <c r="J324" s="21">
        <f t="shared" si="130"/>
        <v>95.65161785394551</v>
      </c>
      <c r="K324" s="21">
        <f t="shared" si="134"/>
        <v>95.65161785394551</v>
      </c>
    </row>
    <row r="325" spans="1:11" ht="49.5" x14ac:dyDescent="0.25">
      <c r="A325" s="14" t="s">
        <v>204</v>
      </c>
      <c r="B325" s="15" t="s">
        <v>44</v>
      </c>
      <c r="C325" s="15" t="s">
        <v>203</v>
      </c>
      <c r="D325" s="15" t="s">
        <v>205</v>
      </c>
      <c r="E325" s="15"/>
      <c r="F325" s="16">
        <f>F326</f>
        <v>7819</v>
      </c>
      <c r="G325" s="16">
        <f t="shared" si="158"/>
        <v>7819</v>
      </c>
      <c r="H325" s="16">
        <f t="shared" si="158"/>
        <v>7479</v>
      </c>
      <c r="I325" s="16">
        <f t="shared" si="158"/>
        <v>7479</v>
      </c>
      <c r="J325" s="18">
        <f t="shared" si="130"/>
        <v>95.65161785394551</v>
      </c>
      <c r="K325" s="18">
        <f t="shared" si="134"/>
        <v>95.65161785394551</v>
      </c>
    </row>
    <row r="326" spans="1:11" ht="49.5" x14ac:dyDescent="0.25">
      <c r="A326" s="14" t="s">
        <v>206</v>
      </c>
      <c r="B326" s="15" t="s">
        <v>44</v>
      </c>
      <c r="C326" s="15" t="s">
        <v>203</v>
      </c>
      <c r="D326" s="15" t="s">
        <v>207</v>
      </c>
      <c r="E326" s="15"/>
      <c r="F326" s="16">
        <f>F327</f>
        <v>7819</v>
      </c>
      <c r="G326" s="16">
        <f t="shared" si="158"/>
        <v>7819</v>
      </c>
      <c r="H326" s="16">
        <f t="shared" si="158"/>
        <v>7479</v>
      </c>
      <c r="I326" s="16">
        <f t="shared" si="158"/>
        <v>7479</v>
      </c>
      <c r="J326" s="18">
        <f t="shared" ref="J326:J386" si="159">H326/F326*100</f>
        <v>95.65161785394551</v>
      </c>
      <c r="K326" s="18">
        <f t="shared" ref="K326:K381" si="160">I326/G326*100</f>
        <v>95.65161785394551</v>
      </c>
    </row>
    <row r="327" spans="1:11" ht="33" x14ac:dyDescent="0.25">
      <c r="A327" s="14" t="s">
        <v>31</v>
      </c>
      <c r="B327" s="15" t="s">
        <v>44</v>
      </c>
      <c r="C327" s="15" t="s">
        <v>203</v>
      </c>
      <c r="D327" s="15" t="s">
        <v>207</v>
      </c>
      <c r="E327" s="15" t="s">
        <v>32</v>
      </c>
      <c r="F327" s="16">
        <f>F328</f>
        <v>7819</v>
      </c>
      <c r="G327" s="16">
        <f t="shared" si="158"/>
        <v>7819</v>
      </c>
      <c r="H327" s="16">
        <f t="shared" si="158"/>
        <v>7479</v>
      </c>
      <c r="I327" s="16">
        <f t="shared" si="158"/>
        <v>7479</v>
      </c>
      <c r="J327" s="18">
        <f t="shared" si="159"/>
        <v>95.65161785394551</v>
      </c>
      <c r="K327" s="18">
        <f t="shared" si="160"/>
        <v>95.65161785394551</v>
      </c>
    </row>
    <row r="328" spans="1:11" ht="33" x14ac:dyDescent="0.25">
      <c r="A328" s="14" t="s">
        <v>33</v>
      </c>
      <c r="B328" s="15" t="s">
        <v>44</v>
      </c>
      <c r="C328" s="15" t="s">
        <v>203</v>
      </c>
      <c r="D328" s="15" t="s">
        <v>207</v>
      </c>
      <c r="E328" s="15" t="s">
        <v>34</v>
      </c>
      <c r="F328" s="16">
        <v>7819</v>
      </c>
      <c r="G328" s="16">
        <v>7819</v>
      </c>
      <c r="H328" s="16">
        <v>7479</v>
      </c>
      <c r="I328" s="16">
        <v>7479</v>
      </c>
      <c r="J328" s="18">
        <f t="shared" si="159"/>
        <v>95.65161785394551</v>
      </c>
      <c r="K328" s="18">
        <f t="shared" si="160"/>
        <v>95.65161785394551</v>
      </c>
    </row>
    <row r="329" spans="1:11" ht="18.75" x14ac:dyDescent="0.3">
      <c r="A329" s="11" t="s">
        <v>208</v>
      </c>
      <c r="B329" s="12" t="s">
        <v>44</v>
      </c>
      <c r="C329" s="12" t="s">
        <v>71</v>
      </c>
      <c r="D329" s="12"/>
      <c r="E329" s="12"/>
      <c r="F329" s="13">
        <f>F330+F339</f>
        <v>83860</v>
      </c>
      <c r="G329" s="13">
        <f t="shared" ref="G329:I329" si="161">G330+G339</f>
        <v>0</v>
      </c>
      <c r="H329" s="13">
        <f t="shared" si="161"/>
        <v>80029</v>
      </c>
      <c r="I329" s="13">
        <f t="shared" si="161"/>
        <v>0</v>
      </c>
      <c r="J329" s="21">
        <f t="shared" si="159"/>
        <v>95.431671834009052</v>
      </c>
      <c r="K329" s="21"/>
    </row>
    <row r="330" spans="1:11" ht="99" x14ac:dyDescent="0.25">
      <c r="A330" s="14" t="s">
        <v>85</v>
      </c>
      <c r="B330" s="15" t="s">
        <v>44</v>
      </c>
      <c r="C330" s="15" t="s">
        <v>71</v>
      </c>
      <c r="D330" s="15" t="s">
        <v>86</v>
      </c>
      <c r="E330" s="15"/>
      <c r="F330" s="16">
        <f>F331+F335</f>
        <v>15541</v>
      </c>
      <c r="G330" s="16">
        <f t="shared" ref="G330:I330" si="162">G331+G335</f>
        <v>0</v>
      </c>
      <c r="H330" s="16">
        <f t="shared" si="162"/>
        <v>15513</v>
      </c>
      <c r="I330" s="16">
        <f t="shared" si="162"/>
        <v>0</v>
      </c>
      <c r="J330" s="18">
        <f t="shared" si="159"/>
        <v>99.819831413679935</v>
      </c>
      <c r="K330" s="18"/>
    </row>
    <row r="331" spans="1:11" ht="33" x14ac:dyDescent="0.25">
      <c r="A331" s="14" t="s">
        <v>92</v>
      </c>
      <c r="B331" s="15" t="s">
        <v>44</v>
      </c>
      <c r="C331" s="15" t="s">
        <v>71</v>
      </c>
      <c r="D331" s="15" t="s">
        <v>209</v>
      </c>
      <c r="E331" s="15"/>
      <c r="F331" s="16">
        <f>F332</f>
        <v>7318</v>
      </c>
      <c r="G331" s="16">
        <f t="shared" ref="G331:I333" si="163">G332</f>
        <v>0</v>
      </c>
      <c r="H331" s="16">
        <f t="shared" si="163"/>
        <v>7318</v>
      </c>
      <c r="I331" s="16">
        <f t="shared" si="163"/>
        <v>0</v>
      </c>
      <c r="J331" s="18">
        <f t="shared" si="159"/>
        <v>100</v>
      </c>
      <c r="K331" s="18"/>
    </row>
    <row r="332" spans="1:11" ht="33" x14ac:dyDescent="0.25">
      <c r="A332" s="14" t="s">
        <v>210</v>
      </c>
      <c r="B332" s="15" t="s">
        <v>44</v>
      </c>
      <c r="C332" s="15" t="s">
        <v>71</v>
      </c>
      <c r="D332" s="15" t="s">
        <v>211</v>
      </c>
      <c r="E332" s="15"/>
      <c r="F332" s="16">
        <f>F333</f>
        <v>7318</v>
      </c>
      <c r="G332" s="16">
        <f t="shared" si="163"/>
        <v>0</v>
      </c>
      <c r="H332" s="16">
        <f t="shared" si="163"/>
        <v>7318</v>
      </c>
      <c r="I332" s="16">
        <f t="shared" si="163"/>
        <v>0</v>
      </c>
      <c r="J332" s="18">
        <f t="shared" si="159"/>
        <v>100</v>
      </c>
      <c r="K332" s="18"/>
    </row>
    <row r="333" spans="1:11" ht="33" x14ac:dyDescent="0.25">
      <c r="A333" s="14" t="s">
        <v>96</v>
      </c>
      <c r="B333" s="15" t="s">
        <v>44</v>
      </c>
      <c r="C333" s="15" t="s">
        <v>71</v>
      </c>
      <c r="D333" s="15" t="s">
        <v>211</v>
      </c>
      <c r="E333" s="15" t="s">
        <v>97</v>
      </c>
      <c r="F333" s="16">
        <f>F334</f>
        <v>7318</v>
      </c>
      <c r="G333" s="16">
        <f t="shared" si="163"/>
        <v>0</v>
      </c>
      <c r="H333" s="16">
        <f t="shared" si="163"/>
        <v>7318</v>
      </c>
      <c r="I333" s="16">
        <f t="shared" si="163"/>
        <v>0</v>
      </c>
      <c r="J333" s="18">
        <f t="shared" si="159"/>
        <v>100</v>
      </c>
      <c r="K333" s="18"/>
    </row>
    <row r="334" spans="1:11" ht="16.5" x14ac:dyDescent="0.25">
      <c r="A334" s="14" t="s">
        <v>212</v>
      </c>
      <c r="B334" s="15" t="s">
        <v>44</v>
      </c>
      <c r="C334" s="15" t="s">
        <v>71</v>
      </c>
      <c r="D334" s="15" t="s">
        <v>211</v>
      </c>
      <c r="E334" s="15" t="s">
        <v>213</v>
      </c>
      <c r="F334" s="16">
        <v>7318</v>
      </c>
      <c r="G334" s="16">
        <v>0</v>
      </c>
      <c r="H334" s="16">
        <v>7318</v>
      </c>
      <c r="I334" s="16">
        <v>0</v>
      </c>
      <c r="J334" s="18">
        <f t="shared" si="159"/>
        <v>100</v>
      </c>
      <c r="K334" s="18"/>
    </row>
    <row r="335" spans="1:11" ht="33" x14ac:dyDescent="0.25">
      <c r="A335" s="14" t="s">
        <v>118</v>
      </c>
      <c r="B335" s="15" t="s">
        <v>44</v>
      </c>
      <c r="C335" s="15" t="s">
        <v>71</v>
      </c>
      <c r="D335" s="15" t="s">
        <v>178</v>
      </c>
      <c r="E335" s="15"/>
      <c r="F335" s="16">
        <f>F336</f>
        <v>8223</v>
      </c>
      <c r="G335" s="16">
        <f t="shared" ref="G335:I337" si="164">G336</f>
        <v>0</v>
      </c>
      <c r="H335" s="16">
        <f t="shared" si="164"/>
        <v>8195</v>
      </c>
      <c r="I335" s="16">
        <f t="shared" si="164"/>
        <v>0</v>
      </c>
      <c r="J335" s="18">
        <f t="shared" si="159"/>
        <v>99.659491669706924</v>
      </c>
      <c r="K335" s="18"/>
    </row>
    <row r="336" spans="1:11" ht="33" x14ac:dyDescent="0.25">
      <c r="A336" s="14" t="s">
        <v>210</v>
      </c>
      <c r="B336" s="15" t="s">
        <v>44</v>
      </c>
      <c r="C336" s="15" t="s">
        <v>71</v>
      </c>
      <c r="D336" s="15" t="s">
        <v>214</v>
      </c>
      <c r="E336" s="15"/>
      <c r="F336" s="16">
        <f>F337</f>
        <v>8223</v>
      </c>
      <c r="G336" s="16">
        <f t="shared" si="164"/>
        <v>0</v>
      </c>
      <c r="H336" s="16">
        <f t="shared" si="164"/>
        <v>8195</v>
      </c>
      <c r="I336" s="16">
        <f t="shared" si="164"/>
        <v>0</v>
      </c>
      <c r="J336" s="18">
        <f t="shared" si="159"/>
        <v>99.659491669706924</v>
      </c>
      <c r="K336" s="18"/>
    </row>
    <row r="337" spans="1:11" ht="33" x14ac:dyDescent="0.25">
      <c r="A337" s="14" t="s">
        <v>31</v>
      </c>
      <c r="B337" s="15" t="s">
        <v>44</v>
      </c>
      <c r="C337" s="15" t="s">
        <v>71</v>
      </c>
      <c r="D337" s="15" t="s">
        <v>214</v>
      </c>
      <c r="E337" s="15" t="s">
        <v>32</v>
      </c>
      <c r="F337" s="16">
        <f>F338</f>
        <v>8223</v>
      </c>
      <c r="G337" s="16">
        <f t="shared" si="164"/>
        <v>0</v>
      </c>
      <c r="H337" s="16">
        <f t="shared" si="164"/>
        <v>8195</v>
      </c>
      <c r="I337" s="16">
        <f t="shared" si="164"/>
        <v>0</v>
      </c>
      <c r="J337" s="18">
        <f t="shared" si="159"/>
        <v>99.659491669706924</v>
      </c>
      <c r="K337" s="18"/>
    </row>
    <row r="338" spans="1:11" ht="33" x14ac:dyDescent="0.25">
      <c r="A338" s="14" t="s">
        <v>33</v>
      </c>
      <c r="B338" s="15" t="s">
        <v>44</v>
      </c>
      <c r="C338" s="15" t="s">
        <v>71</v>
      </c>
      <c r="D338" s="15" t="s">
        <v>214</v>
      </c>
      <c r="E338" s="15" t="s">
        <v>34</v>
      </c>
      <c r="F338" s="16">
        <v>8223</v>
      </c>
      <c r="G338" s="16">
        <v>0</v>
      </c>
      <c r="H338" s="16">
        <v>8195</v>
      </c>
      <c r="I338" s="16">
        <v>0</v>
      </c>
      <c r="J338" s="18">
        <f t="shared" si="159"/>
        <v>99.659491669706924</v>
      </c>
      <c r="K338" s="18"/>
    </row>
    <row r="339" spans="1:11" ht="49.5" x14ac:dyDescent="0.25">
      <c r="A339" s="14" t="s">
        <v>215</v>
      </c>
      <c r="B339" s="15" t="s">
        <v>44</v>
      </c>
      <c r="C339" s="15" t="s">
        <v>71</v>
      </c>
      <c r="D339" s="15" t="s">
        <v>216</v>
      </c>
      <c r="E339" s="15"/>
      <c r="F339" s="16">
        <f>F340+F344</f>
        <v>68319</v>
      </c>
      <c r="G339" s="16">
        <f t="shared" ref="G339:I339" si="165">G340+G344</f>
        <v>0</v>
      </c>
      <c r="H339" s="16">
        <f t="shared" si="165"/>
        <v>64516</v>
      </c>
      <c r="I339" s="16">
        <f t="shared" si="165"/>
        <v>0</v>
      </c>
      <c r="J339" s="18">
        <f t="shared" si="159"/>
        <v>94.433466532004275</v>
      </c>
      <c r="K339" s="18"/>
    </row>
    <row r="340" spans="1:11" ht="33" x14ac:dyDescent="0.25">
      <c r="A340" s="14" t="s">
        <v>92</v>
      </c>
      <c r="B340" s="15" t="s">
        <v>44</v>
      </c>
      <c r="C340" s="15" t="s">
        <v>71</v>
      </c>
      <c r="D340" s="15" t="s">
        <v>217</v>
      </c>
      <c r="E340" s="15"/>
      <c r="F340" s="16">
        <f>F341</f>
        <v>26758</v>
      </c>
      <c r="G340" s="16">
        <f t="shared" ref="G340:I342" si="166">G341</f>
        <v>0</v>
      </c>
      <c r="H340" s="16">
        <f t="shared" si="166"/>
        <v>26758</v>
      </c>
      <c r="I340" s="16">
        <f t="shared" si="166"/>
        <v>0</v>
      </c>
      <c r="J340" s="18">
        <f t="shared" si="159"/>
        <v>100</v>
      </c>
      <c r="K340" s="18"/>
    </row>
    <row r="341" spans="1:11" ht="33" x14ac:dyDescent="0.25">
      <c r="A341" s="14" t="s">
        <v>210</v>
      </c>
      <c r="B341" s="15" t="s">
        <v>44</v>
      </c>
      <c r="C341" s="15" t="s">
        <v>71</v>
      </c>
      <c r="D341" s="15" t="s">
        <v>218</v>
      </c>
      <c r="E341" s="15"/>
      <c r="F341" s="16">
        <f>F342</f>
        <v>26758</v>
      </c>
      <c r="G341" s="16">
        <f t="shared" si="166"/>
        <v>0</v>
      </c>
      <c r="H341" s="16">
        <f t="shared" si="166"/>
        <v>26758</v>
      </c>
      <c r="I341" s="16">
        <f t="shared" si="166"/>
        <v>0</v>
      </c>
      <c r="J341" s="18">
        <f t="shared" si="159"/>
        <v>100</v>
      </c>
      <c r="K341" s="18"/>
    </row>
    <row r="342" spans="1:11" ht="33" x14ac:dyDescent="0.25">
      <c r="A342" s="14" t="s">
        <v>96</v>
      </c>
      <c r="B342" s="15" t="s">
        <v>44</v>
      </c>
      <c r="C342" s="15" t="s">
        <v>71</v>
      </c>
      <c r="D342" s="15" t="s">
        <v>218</v>
      </c>
      <c r="E342" s="15" t="s">
        <v>97</v>
      </c>
      <c r="F342" s="16">
        <f>F343</f>
        <v>26758</v>
      </c>
      <c r="G342" s="16">
        <f t="shared" si="166"/>
        <v>0</v>
      </c>
      <c r="H342" s="16">
        <f t="shared" si="166"/>
        <v>26758</v>
      </c>
      <c r="I342" s="16">
        <f t="shared" si="166"/>
        <v>0</v>
      </c>
      <c r="J342" s="18">
        <f t="shared" si="159"/>
        <v>100</v>
      </c>
      <c r="K342" s="18"/>
    </row>
    <row r="343" spans="1:11" ht="16.5" x14ac:dyDescent="0.25">
      <c r="A343" s="14" t="s">
        <v>212</v>
      </c>
      <c r="B343" s="15" t="s">
        <v>44</v>
      </c>
      <c r="C343" s="15" t="s">
        <v>71</v>
      </c>
      <c r="D343" s="15" t="s">
        <v>218</v>
      </c>
      <c r="E343" s="15" t="s">
        <v>213</v>
      </c>
      <c r="F343" s="16">
        <v>26758</v>
      </c>
      <c r="G343" s="16">
        <v>0</v>
      </c>
      <c r="H343" s="16">
        <v>26758</v>
      </c>
      <c r="I343" s="16">
        <v>0</v>
      </c>
      <c r="J343" s="18">
        <f t="shared" si="159"/>
        <v>100</v>
      </c>
      <c r="K343" s="18"/>
    </row>
    <row r="344" spans="1:11" ht="33" x14ac:dyDescent="0.25">
      <c r="A344" s="14" t="s">
        <v>118</v>
      </c>
      <c r="B344" s="15" t="s">
        <v>44</v>
      </c>
      <c r="C344" s="15" t="s">
        <v>71</v>
      </c>
      <c r="D344" s="15" t="s">
        <v>219</v>
      </c>
      <c r="E344" s="15"/>
      <c r="F344" s="16">
        <f>F345</f>
        <v>41561</v>
      </c>
      <c r="G344" s="16">
        <f t="shared" ref="G344:I344" si="167">G345</f>
        <v>0</v>
      </c>
      <c r="H344" s="16">
        <f t="shared" si="167"/>
        <v>37758</v>
      </c>
      <c r="I344" s="16">
        <f t="shared" si="167"/>
        <v>0</v>
      </c>
      <c r="J344" s="18">
        <f t="shared" si="159"/>
        <v>90.849594571834174</v>
      </c>
      <c r="K344" s="18"/>
    </row>
    <row r="345" spans="1:11" ht="33" x14ac:dyDescent="0.25">
      <c r="A345" s="14" t="s">
        <v>210</v>
      </c>
      <c r="B345" s="15" t="s">
        <v>44</v>
      </c>
      <c r="C345" s="15" t="s">
        <v>71</v>
      </c>
      <c r="D345" s="15" t="s">
        <v>220</v>
      </c>
      <c r="E345" s="15"/>
      <c r="F345" s="16">
        <f>F346+F348+F350+F352</f>
        <v>41561</v>
      </c>
      <c r="G345" s="16">
        <f t="shared" ref="G345:I345" si="168">G346+G348+G350+G352</f>
        <v>0</v>
      </c>
      <c r="H345" s="16">
        <f t="shared" si="168"/>
        <v>37758</v>
      </c>
      <c r="I345" s="16">
        <f t="shared" si="168"/>
        <v>0</v>
      </c>
      <c r="J345" s="18">
        <f t="shared" si="159"/>
        <v>90.849594571834174</v>
      </c>
      <c r="K345" s="18"/>
    </row>
    <row r="346" spans="1:11" ht="82.5" x14ac:dyDescent="0.25">
      <c r="A346" s="14" t="s">
        <v>16</v>
      </c>
      <c r="B346" s="15" t="s">
        <v>44</v>
      </c>
      <c r="C346" s="15" t="s">
        <v>71</v>
      </c>
      <c r="D346" s="15" t="s">
        <v>220</v>
      </c>
      <c r="E346" s="15" t="s">
        <v>17</v>
      </c>
      <c r="F346" s="16">
        <f>F347</f>
        <v>12632</v>
      </c>
      <c r="G346" s="16">
        <f t="shared" ref="G346:I346" si="169">G347</f>
        <v>0</v>
      </c>
      <c r="H346" s="16">
        <f t="shared" si="169"/>
        <v>12608</v>
      </c>
      <c r="I346" s="16">
        <f t="shared" si="169"/>
        <v>0</v>
      </c>
      <c r="J346" s="18">
        <f t="shared" si="159"/>
        <v>99.810006333122232</v>
      </c>
      <c r="K346" s="18"/>
    </row>
    <row r="347" spans="1:11" ht="16.5" x14ac:dyDescent="0.25">
      <c r="A347" s="14" t="s">
        <v>122</v>
      </c>
      <c r="B347" s="15" t="s">
        <v>44</v>
      </c>
      <c r="C347" s="15" t="s">
        <v>71</v>
      </c>
      <c r="D347" s="15" t="s">
        <v>220</v>
      </c>
      <c r="E347" s="15" t="s">
        <v>123</v>
      </c>
      <c r="F347" s="16">
        <v>12632</v>
      </c>
      <c r="G347" s="16">
        <v>0</v>
      </c>
      <c r="H347" s="16">
        <v>12608</v>
      </c>
      <c r="I347" s="16">
        <v>0</v>
      </c>
      <c r="J347" s="18">
        <f t="shared" si="159"/>
        <v>99.810006333122232</v>
      </c>
      <c r="K347" s="18"/>
    </row>
    <row r="348" spans="1:11" ht="33" x14ac:dyDescent="0.25">
      <c r="A348" s="14" t="s">
        <v>31</v>
      </c>
      <c r="B348" s="15" t="s">
        <v>44</v>
      </c>
      <c r="C348" s="15" t="s">
        <v>71</v>
      </c>
      <c r="D348" s="15" t="s">
        <v>220</v>
      </c>
      <c r="E348" s="15" t="s">
        <v>32</v>
      </c>
      <c r="F348" s="16">
        <f>F349</f>
        <v>28903</v>
      </c>
      <c r="G348" s="16">
        <f t="shared" ref="G348:I348" si="170">G349</f>
        <v>0</v>
      </c>
      <c r="H348" s="16">
        <f t="shared" si="170"/>
        <v>25128</v>
      </c>
      <c r="I348" s="16">
        <f t="shared" si="170"/>
        <v>0</v>
      </c>
      <c r="J348" s="18">
        <f t="shared" si="159"/>
        <v>86.939072068643398</v>
      </c>
      <c r="K348" s="18"/>
    </row>
    <row r="349" spans="1:11" ht="33" x14ac:dyDescent="0.25">
      <c r="A349" s="14" t="s">
        <v>33</v>
      </c>
      <c r="B349" s="15" t="s">
        <v>44</v>
      </c>
      <c r="C349" s="15" t="s">
        <v>71</v>
      </c>
      <c r="D349" s="15" t="s">
        <v>220</v>
      </c>
      <c r="E349" s="15" t="s">
        <v>34</v>
      </c>
      <c r="F349" s="16">
        <v>28903</v>
      </c>
      <c r="G349" s="16">
        <v>0</v>
      </c>
      <c r="H349" s="16">
        <v>25128</v>
      </c>
      <c r="I349" s="16">
        <v>0</v>
      </c>
      <c r="J349" s="18">
        <f t="shared" si="159"/>
        <v>86.939072068643398</v>
      </c>
      <c r="K349" s="18"/>
    </row>
    <row r="350" spans="1:11" ht="16.5" x14ac:dyDescent="0.25">
      <c r="A350" s="14" t="s">
        <v>35</v>
      </c>
      <c r="B350" s="15" t="s">
        <v>44</v>
      </c>
      <c r="C350" s="15" t="s">
        <v>71</v>
      </c>
      <c r="D350" s="15" t="s">
        <v>220</v>
      </c>
      <c r="E350" s="15" t="s">
        <v>36</v>
      </c>
      <c r="F350" s="16">
        <f>F351</f>
        <v>3</v>
      </c>
      <c r="G350" s="16">
        <f t="shared" ref="G350:I350" si="171">G351</f>
        <v>0</v>
      </c>
      <c r="H350" s="16">
        <f t="shared" si="171"/>
        <v>0</v>
      </c>
      <c r="I350" s="16">
        <f t="shared" si="171"/>
        <v>0</v>
      </c>
      <c r="J350" s="18">
        <f t="shared" si="159"/>
        <v>0</v>
      </c>
      <c r="K350" s="18"/>
    </row>
    <row r="351" spans="1:11" ht="33" x14ac:dyDescent="0.25">
      <c r="A351" s="14" t="s">
        <v>46</v>
      </c>
      <c r="B351" s="15" t="s">
        <v>44</v>
      </c>
      <c r="C351" s="15" t="s">
        <v>71</v>
      </c>
      <c r="D351" s="15" t="s">
        <v>220</v>
      </c>
      <c r="E351" s="15" t="s">
        <v>47</v>
      </c>
      <c r="F351" s="16">
        <v>3</v>
      </c>
      <c r="G351" s="16">
        <v>0</v>
      </c>
      <c r="H351" s="16"/>
      <c r="I351" s="16">
        <v>0</v>
      </c>
      <c r="J351" s="18">
        <f t="shared" si="159"/>
        <v>0</v>
      </c>
      <c r="K351" s="18"/>
    </row>
    <row r="352" spans="1:11" ht="16.5" x14ac:dyDescent="0.25">
      <c r="A352" s="14" t="s">
        <v>39</v>
      </c>
      <c r="B352" s="15" t="s">
        <v>44</v>
      </c>
      <c r="C352" s="15" t="s">
        <v>71</v>
      </c>
      <c r="D352" s="15" t="s">
        <v>220</v>
      </c>
      <c r="E352" s="15" t="s">
        <v>40</v>
      </c>
      <c r="F352" s="16">
        <f>F353</f>
        <v>23</v>
      </c>
      <c r="G352" s="16">
        <f t="shared" ref="G352:I352" si="172">G353</f>
        <v>0</v>
      </c>
      <c r="H352" s="16">
        <f t="shared" si="172"/>
        <v>22</v>
      </c>
      <c r="I352" s="16">
        <f t="shared" si="172"/>
        <v>0</v>
      </c>
      <c r="J352" s="18">
        <f t="shared" si="159"/>
        <v>95.652173913043484</v>
      </c>
      <c r="K352" s="18"/>
    </row>
    <row r="353" spans="1:11" ht="16.5" x14ac:dyDescent="0.25">
      <c r="A353" s="14" t="s">
        <v>41</v>
      </c>
      <c r="B353" s="15" t="s">
        <v>44</v>
      </c>
      <c r="C353" s="15" t="s">
        <v>71</v>
      </c>
      <c r="D353" s="15" t="s">
        <v>220</v>
      </c>
      <c r="E353" s="15" t="s">
        <v>42</v>
      </c>
      <c r="F353" s="16">
        <v>23</v>
      </c>
      <c r="G353" s="16">
        <v>0</v>
      </c>
      <c r="H353" s="16">
        <v>22</v>
      </c>
      <c r="I353" s="16">
        <v>0</v>
      </c>
      <c r="J353" s="18">
        <f t="shared" si="159"/>
        <v>95.652173913043484</v>
      </c>
      <c r="K353" s="18"/>
    </row>
    <row r="354" spans="1:11" ht="18.75" x14ac:dyDescent="0.3">
      <c r="A354" s="11" t="s">
        <v>221</v>
      </c>
      <c r="B354" s="12" t="s">
        <v>44</v>
      </c>
      <c r="C354" s="12" t="s">
        <v>222</v>
      </c>
      <c r="D354" s="12"/>
      <c r="E354" s="12"/>
      <c r="F354" s="13">
        <f>F355</f>
        <v>1897452</v>
      </c>
      <c r="G354" s="13">
        <f t="shared" ref="G354:I355" si="173">G355</f>
        <v>1677414</v>
      </c>
      <c r="H354" s="13">
        <f t="shared" si="173"/>
        <v>1786469</v>
      </c>
      <c r="I354" s="13">
        <f t="shared" si="173"/>
        <v>1581319</v>
      </c>
      <c r="J354" s="21">
        <f t="shared" si="159"/>
        <v>94.150945583867212</v>
      </c>
      <c r="K354" s="21">
        <f t="shared" si="160"/>
        <v>94.271241327424235</v>
      </c>
    </row>
    <row r="355" spans="1:11" ht="49.5" x14ac:dyDescent="0.25">
      <c r="A355" s="14" t="s">
        <v>223</v>
      </c>
      <c r="B355" s="15" t="s">
        <v>44</v>
      </c>
      <c r="C355" s="15" t="s">
        <v>222</v>
      </c>
      <c r="D355" s="15" t="s">
        <v>224</v>
      </c>
      <c r="E355" s="15"/>
      <c r="F355" s="16">
        <f>F356</f>
        <v>1897452</v>
      </c>
      <c r="G355" s="16">
        <f t="shared" si="173"/>
        <v>1677414</v>
      </c>
      <c r="H355" s="16">
        <f t="shared" si="173"/>
        <v>1786469</v>
      </c>
      <c r="I355" s="16">
        <f t="shared" si="173"/>
        <v>1581319</v>
      </c>
      <c r="J355" s="18">
        <f t="shared" si="159"/>
        <v>94.150945583867212</v>
      </c>
      <c r="K355" s="18">
        <f t="shared" si="160"/>
        <v>94.271241327424235</v>
      </c>
    </row>
    <row r="356" spans="1:11" ht="35.25" customHeight="1" x14ac:dyDescent="0.25">
      <c r="A356" s="14" t="s">
        <v>225</v>
      </c>
      <c r="B356" s="15" t="s">
        <v>44</v>
      </c>
      <c r="C356" s="15" t="s">
        <v>222</v>
      </c>
      <c r="D356" s="15" t="s">
        <v>226</v>
      </c>
      <c r="E356" s="15"/>
      <c r="F356" s="16">
        <f>F357+F361+F368+F371+F374+F377</f>
        <v>1897452</v>
      </c>
      <c r="G356" s="16">
        <f t="shared" ref="G356:I356" si="174">G357+G361+G368+G371+G374+G377</f>
        <v>1677414</v>
      </c>
      <c r="H356" s="16">
        <f t="shared" si="174"/>
        <v>1786469</v>
      </c>
      <c r="I356" s="16">
        <f t="shared" si="174"/>
        <v>1581319</v>
      </c>
      <c r="J356" s="18">
        <f t="shared" si="159"/>
        <v>94.150945583867212</v>
      </c>
      <c r="K356" s="18">
        <f t="shared" si="160"/>
        <v>94.271241327424235</v>
      </c>
    </row>
    <row r="357" spans="1:11" ht="16.5" x14ac:dyDescent="0.25">
      <c r="A357" s="14" t="s">
        <v>72</v>
      </c>
      <c r="B357" s="15" t="s">
        <v>44</v>
      </c>
      <c r="C357" s="15" t="s">
        <v>222</v>
      </c>
      <c r="D357" s="15" t="s">
        <v>227</v>
      </c>
      <c r="E357" s="15"/>
      <c r="F357" s="16">
        <f>F358</f>
        <v>188579</v>
      </c>
      <c r="G357" s="16">
        <f t="shared" ref="G357:I359" si="175">G358</f>
        <v>0</v>
      </c>
      <c r="H357" s="16">
        <f t="shared" si="175"/>
        <v>183673</v>
      </c>
      <c r="I357" s="16">
        <f t="shared" si="175"/>
        <v>0</v>
      </c>
      <c r="J357" s="18">
        <f t="shared" si="159"/>
        <v>97.398437789997828</v>
      </c>
      <c r="K357" s="18"/>
    </row>
    <row r="358" spans="1:11" ht="16.5" x14ac:dyDescent="0.25">
      <c r="A358" s="14" t="s">
        <v>228</v>
      </c>
      <c r="B358" s="15" t="s">
        <v>44</v>
      </c>
      <c r="C358" s="15" t="s">
        <v>222</v>
      </c>
      <c r="D358" s="15" t="s">
        <v>229</v>
      </c>
      <c r="E358" s="15"/>
      <c r="F358" s="16">
        <f>F359</f>
        <v>188579</v>
      </c>
      <c r="G358" s="16">
        <f t="shared" si="175"/>
        <v>0</v>
      </c>
      <c r="H358" s="16">
        <f t="shared" si="175"/>
        <v>183673</v>
      </c>
      <c r="I358" s="16">
        <f t="shared" si="175"/>
        <v>0</v>
      </c>
      <c r="J358" s="18">
        <f t="shared" si="159"/>
        <v>97.398437789997828</v>
      </c>
      <c r="K358" s="18"/>
    </row>
    <row r="359" spans="1:11" ht="33" x14ac:dyDescent="0.25">
      <c r="A359" s="14" t="s">
        <v>31</v>
      </c>
      <c r="B359" s="15" t="s">
        <v>44</v>
      </c>
      <c r="C359" s="15" t="s">
        <v>222</v>
      </c>
      <c r="D359" s="15" t="s">
        <v>229</v>
      </c>
      <c r="E359" s="15" t="s">
        <v>32</v>
      </c>
      <c r="F359" s="16">
        <f>F360</f>
        <v>188579</v>
      </c>
      <c r="G359" s="16">
        <f t="shared" si="175"/>
        <v>0</v>
      </c>
      <c r="H359" s="16">
        <f t="shared" si="175"/>
        <v>183673</v>
      </c>
      <c r="I359" s="16">
        <f t="shared" si="175"/>
        <v>0</v>
      </c>
      <c r="J359" s="18">
        <f t="shared" si="159"/>
        <v>97.398437789997828</v>
      </c>
      <c r="K359" s="18"/>
    </row>
    <row r="360" spans="1:11" ht="33" x14ac:dyDescent="0.25">
      <c r="A360" s="14" t="s">
        <v>33</v>
      </c>
      <c r="B360" s="15" t="s">
        <v>44</v>
      </c>
      <c r="C360" s="15" t="s">
        <v>222</v>
      </c>
      <c r="D360" s="15" t="s">
        <v>229</v>
      </c>
      <c r="E360" s="15" t="s">
        <v>34</v>
      </c>
      <c r="F360" s="16">
        <v>188579</v>
      </c>
      <c r="G360" s="16">
        <v>0</v>
      </c>
      <c r="H360" s="16">
        <v>183673</v>
      </c>
      <c r="I360" s="16">
        <v>0</v>
      </c>
      <c r="J360" s="18">
        <f t="shared" si="159"/>
        <v>97.398437789997828</v>
      </c>
      <c r="K360" s="18"/>
    </row>
    <row r="361" spans="1:11" ht="66" x14ac:dyDescent="0.25">
      <c r="A361" s="14" t="s">
        <v>159</v>
      </c>
      <c r="B361" s="15" t="s">
        <v>44</v>
      </c>
      <c r="C361" s="15" t="s">
        <v>222</v>
      </c>
      <c r="D361" s="15" t="s">
        <v>230</v>
      </c>
      <c r="E361" s="15"/>
      <c r="F361" s="16">
        <f>F362+F365</f>
        <v>25216</v>
      </c>
      <c r="G361" s="16">
        <f t="shared" ref="G361:I361" si="176">G362+G365</f>
        <v>0</v>
      </c>
      <c r="H361" s="16">
        <f t="shared" si="176"/>
        <v>20847</v>
      </c>
      <c r="I361" s="16">
        <f t="shared" si="176"/>
        <v>0</v>
      </c>
      <c r="J361" s="18">
        <f t="shared" si="159"/>
        <v>82.673699238578678</v>
      </c>
      <c r="K361" s="18"/>
    </row>
    <row r="362" spans="1:11" ht="66" x14ac:dyDescent="0.25">
      <c r="A362" s="14" t="s">
        <v>231</v>
      </c>
      <c r="B362" s="15" t="s">
        <v>44</v>
      </c>
      <c r="C362" s="15" t="s">
        <v>222</v>
      </c>
      <c r="D362" s="15" t="s">
        <v>232</v>
      </c>
      <c r="E362" s="15"/>
      <c r="F362" s="16">
        <f>F363</f>
        <v>21886</v>
      </c>
      <c r="G362" s="16">
        <f t="shared" ref="G362:I363" si="177">G363</f>
        <v>0</v>
      </c>
      <c r="H362" s="16">
        <f t="shared" si="177"/>
        <v>17830</v>
      </c>
      <c r="I362" s="16">
        <f t="shared" si="177"/>
        <v>0</v>
      </c>
      <c r="J362" s="18">
        <f t="shared" si="159"/>
        <v>81.46760486155533</v>
      </c>
      <c r="K362" s="18"/>
    </row>
    <row r="363" spans="1:11" ht="16.5" x14ac:dyDescent="0.25">
      <c r="A363" s="14" t="s">
        <v>39</v>
      </c>
      <c r="B363" s="15" t="s">
        <v>44</v>
      </c>
      <c r="C363" s="15" t="s">
        <v>222</v>
      </c>
      <c r="D363" s="15" t="s">
        <v>232</v>
      </c>
      <c r="E363" s="15" t="s">
        <v>40</v>
      </c>
      <c r="F363" s="16">
        <f>F364</f>
        <v>21886</v>
      </c>
      <c r="G363" s="16">
        <f t="shared" si="177"/>
        <v>0</v>
      </c>
      <c r="H363" s="16">
        <f t="shared" si="177"/>
        <v>17830</v>
      </c>
      <c r="I363" s="16">
        <f t="shared" si="177"/>
        <v>0</v>
      </c>
      <c r="J363" s="18">
        <f t="shared" si="159"/>
        <v>81.46760486155533</v>
      </c>
      <c r="K363" s="18"/>
    </row>
    <row r="364" spans="1:11" ht="66" x14ac:dyDescent="0.25">
      <c r="A364" s="14" t="s">
        <v>163</v>
      </c>
      <c r="B364" s="15" t="s">
        <v>44</v>
      </c>
      <c r="C364" s="15" t="s">
        <v>222</v>
      </c>
      <c r="D364" s="15" t="s">
        <v>232</v>
      </c>
      <c r="E364" s="15" t="s">
        <v>164</v>
      </c>
      <c r="F364" s="16">
        <v>21886</v>
      </c>
      <c r="G364" s="16">
        <v>0</v>
      </c>
      <c r="H364" s="16">
        <v>17830</v>
      </c>
      <c r="I364" s="16">
        <v>0</v>
      </c>
      <c r="J364" s="18">
        <f t="shared" si="159"/>
        <v>81.46760486155533</v>
      </c>
      <c r="K364" s="18"/>
    </row>
    <row r="365" spans="1:11" ht="66" x14ac:dyDescent="0.25">
      <c r="A365" s="14" t="s">
        <v>233</v>
      </c>
      <c r="B365" s="15" t="s">
        <v>44</v>
      </c>
      <c r="C365" s="15" t="s">
        <v>222</v>
      </c>
      <c r="D365" s="15" t="s">
        <v>234</v>
      </c>
      <c r="E365" s="15"/>
      <c r="F365" s="16">
        <f>F366</f>
        <v>3330</v>
      </c>
      <c r="G365" s="16">
        <f t="shared" ref="G365:I366" si="178">G366</f>
        <v>0</v>
      </c>
      <c r="H365" s="16">
        <f t="shared" si="178"/>
        <v>3017</v>
      </c>
      <c r="I365" s="16">
        <f t="shared" si="178"/>
        <v>0</v>
      </c>
      <c r="J365" s="18">
        <f t="shared" si="159"/>
        <v>90.6006006006006</v>
      </c>
      <c r="K365" s="18"/>
    </row>
    <row r="366" spans="1:11" ht="16.5" x14ac:dyDescent="0.25">
      <c r="A366" s="14" t="s">
        <v>39</v>
      </c>
      <c r="B366" s="15" t="s">
        <v>44</v>
      </c>
      <c r="C366" s="15" t="s">
        <v>222</v>
      </c>
      <c r="D366" s="15" t="s">
        <v>234</v>
      </c>
      <c r="E366" s="15" t="s">
        <v>40</v>
      </c>
      <c r="F366" s="16">
        <f>F367</f>
        <v>3330</v>
      </c>
      <c r="G366" s="16">
        <f t="shared" si="178"/>
        <v>0</v>
      </c>
      <c r="H366" s="16">
        <f t="shared" si="178"/>
        <v>3017</v>
      </c>
      <c r="I366" s="16">
        <f t="shared" si="178"/>
        <v>0</v>
      </c>
      <c r="J366" s="18">
        <f t="shared" si="159"/>
        <v>90.6006006006006</v>
      </c>
      <c r="K366" s="18"/>
    </row>
    <row r="367" spans="1:11" ht="66" x14ac:dyDescent="0.25">
      <c r="A367" s="14" t="s">
        <v>163</v>
      </c>
      <c r="B367" s="15" t="s">
        <v>44</v>
      </c>
      <c r="C367" s="15" t="s">
        <v>222</v>
      </c>
      <c r="D367" s="15" t="s">
        <v>234</v>
      </c>
      <c r="E367" s="15" t="s">
        <v>164</v>
      </c>
      <c r="F367" s="16">
        <v>3330</v>
      </c>
      <c r="G367" s="16">
        <v>0</v>
      </c>
      <c r="H367" s="16">
        <v>3017</v>
      </c>
      <c r="I367" s="16">
        <v>0</v>
      </c>
      <c r="J367" s="18">
        <f t="shared" si="159"/>
        <v>90.6006006006006</v>
      </c>
      <c r="K367" s="18"/>
    </row>
    <row r="368" spans="1:11" ht="66" x14ac:dyDescent="0.25">
      <c r="A368" s="14" t="s">
        <v>235</v>
      </c>
      <c r="B368" s="15" t="s">
        <v>44</v>
      </c>
      <c r="C368" s="15" t="s">
        <v>222</v>
      </c>
      <c r="D368" s="15" t="s">
        <v>236</v>
      </c>
      <c r="E368" s="15"/>
      <c r="F368" s="16">
        <f>F369</f>
        <v>1468291</v>
      </c>
      <c r="G368" s="16">
        <f t="shared" ref="G368:I369" si="179">G369</f>
        <v>1468291</v>
      </c>
      <c r="H368" s="16">
        <f t="shared" si="179"/>
        <v>1409819</v>
      </c>
      <c r="I368" s="16">
        <f t="shared" si="179"/>
        <v>1409819</v>
      </c>
      <c r="J368" s="18">
        <f t="shared" si="159"/>
        <v>96.017683143191647</v>
      </c>
      <c r="K368" s="18">
        <f t="shared" si="160"/>
        <v>96.017683143191647</v>
      </c>
    </row>
    <row r="369" spans="1:11" ht="33" x14ac:dyDescent="0.25">
      <c r="A369" s="14" t="s">
        <v>31</v>
      </c>
      <c r="B369" s="15" t="s">
        <v>44</v>
      </c>
      <c r="C369" s="15" t="s">
        <v>222</v>
      </c>
      <c r="D369" s="15" t="s">
        <v>236</v>
      </c>
      <c r="E369" s="15" t="s">
        <v>32</v>
      </c>
      <c r="F369" s="16">
        <f>F370</f>
        <v>1468291</v>
      </c>
      <c r="G369" s="16">
        <f t="shared" si="179"/>
        <v>1468291</v>
      </c>
      <c r="H369" s="16">
        <f t="shared" si="179"/>
        <v>1409819</v>
      </c>
      <c r="I369" s="16">
        <f t="shared" si="179"/>
        <v>1409819</v>
      </c>
      <c r="J369" s="18">
        <f t="shared" si="159"/>
        <v>96.017683143191647</v>
      </c>
      <c r="K369" s="18">
        <f t="shared" si="160"/>
        <v>96.017683143191647</v>
      </c>
    </row>
    <row r="370" spans="1:11" ht="33" x14ac:dyDescent="0.25">
      <c r="A370" s="14" t="s">
        <v>33</v>
      </c>
      <c r="B370" s="15" t="s">
        <v>44</v>
      </c>
      <c r="C370" s="15" t="s">
        <v>222</v>
      </c>
      <c r="D370" s="15" t="s">
        <v>236</v>
      </c>
      <c r="E370" s="15" t="s">
        <v>34</v>
      </c>
      <c r="F370" s="16">
        <v>1468291</v>
      </c>
      <c r="G370" s="16">
        <v>1468291</v>
      </c>
      <c r="H370" s="16">
        <v>1409819</v>
      </c>
      <c r="I370" s="16">
        <v>1409819</v>
      </c>
      <c r="J370" s="18">
        <f t="shared" si="159"/>
        <v>96.017683143191647</v>
      </c>
      <c r="K370" s="18">
        <f t="shared" si="160"/>
        <v>96.017683143191647</v>
      </c>
    </row>
    <row r="371" spans="1:11" ht="66" x14ac:dyDescent="0.25">
      <c r="A371" s="14" t="s">
        <v>237</v>
      </c>
      <c r="B371" s="15" t="s">
        <v>44</v>
      </c>
      <c r="C371" s="15" t="s">
        <v>222</v>
      </c>
      <c r="D371" s="15" t="s">
        <v>238</v>
      </c>
      <c r="E371" s="15"/>
      <c r="F371" s="16">
        <f>F372</f>
        <v>109666</v>
      </c>
      <c r="G371" s="16">
        <f t="shared" ref="G371:I372" si="180">G372</f>
        <v>109666</v>
      </c>
      <c r="H371" s="16">
        <f t="shared" si="180"/>
        <v>109204</v>
      </c>
      <c r="I371" s="16">
        <f t="shared" si="180"/>
        <v>109204</v>
      </c>
      <c r="J371" s="18">
        <f t="shared" si="159"/>
        <v>99.578720843287812</v>
      </c>
      <c r="K371" s="18">
        <f t="shared" si="160"/>
        <v>99.578720843287812</v>
      </c>
    </row>
    <row r="372" spans="1:11" ht="33" x14ac:dyDescent="0.25">
      <c r="A372" s="14" t="s">
        <v>31</v>
      </c>
      <c r="B372" s="15" t="s">
        <v>44</v>
      </c>
      <c r="C372" s="15" t="s">
        <v>222</v>
      </c>
      <c r="D372" s="15" t="s">
        <v>238</v>
      </c>
      <c r="E372" s="15" t="s">
        <v>32</v>
      </c>
      <c r="F372" s="16">
        <f>F373</f>
        <v>109666</v>
      </c>
      <c r="G372" s="16">
        <f t="shared" si="180"/>
        <v>109666</v>
      </c>
      <c r="H372" s="16">
        <f t="shared" si="180"/>
        <v>109204</v>
      </c>
      <c r="I372" s="16">
        <f t="shared" si="180"/>
        <v>109204</v>
      </c>
      <c r="J372" s="18">
        <f t="shared" si="159"/>
        <v>99.578720843287812</v>
      </c>
      <c r="K372" s="18">
        <f t="shared" si="160"/>
        <v>99.578720843287812</v>
      </c>
    </row>
    <row r="373" spans="1:11" ht="33" x14ac:dyDescent="0.25">
      <c r="A373" s="14" t="s">
        <v>33</v>
      </c>
      <c r="B373" s="15" t="s">
        <v>44</v>
      </c>
      <c r="C373" s="15" t="s">
        <v>222</v>
      </c>
      <c r="D373" s="15" t="s">
        <v>238</v>
      </c>
      <c r="E373" s="15" t="s">
        <v>34</v>
      </c>
      <c r="F373" s="16">
        <v>109666</v>
      </c>
      <c r="G373" s="16">
        <v>109666</v>
      </c>
      <c r="H373" s="16">
        <v>109204</v>
      </c>
      <c r="I373" s="16">
        <v>109204</v>
      </c>
      <c r="J373" s="18">
        <f t="shared" si="159"/>
        <v>99.578720843287812</v>
      </c>
      <c r="K373" s="18">
        <f t="shared" si="160"/>
        <v>99.578720843287812</v>
      </c>
    </row>
    <row r="374" spans="1:11" ht="33" x14ac:dyDescent="0.25">
      <c r="A374" s="14" t="s">
        <v>239</v>
      </c>
      <c r="B374" s="15" t="s">
        <v>44</v>
      </c>
      <c r="C374" s="15" t="s">
        <v>222</v>
      </c>
      <c r="D374" s="15" t="s">
        <v>240</v>
      </c>
      <c r="E374" s="15"/>
      <c r="F374" s="16">
        <f>F375</f>
        <v>42713</v>
      </c>
      <c r="G374" s="16">
        <f t="shared" ref="G374:I375" si="181">G375</f>
        <v>37160</v>
      </c>
      <c r="H374" s="16">
        <f t="shared" si="181"/>
        <v>0</v>
      </c>
      <c r="I374" s="16">
        <f t="shared" si="181"/>
        <v>0</v>
      </c>
      <c r="J374" s="18">
        <f t="shared" si="159"/>
        <v>0</v>
      </c>
      <c r="K374" s="18">
        <f t="shared" si="160"/>
        <v>0</v>
      </c>
    </row>
    <row r="375" spans="1:11" ht="33" x14ac:dyDescent="0.25">
      <c r="A375" s="14" t="s">
        <v>31</v>
      </c>
      <c r="B375" s="15" t="s">
        <v>44</v>
      </c>
      <c r="C375" s="15" t="s">
        <v>222</v>
      </c>
      <c r="D375" s="15" t="s">
        <v>240</v>
      </c>
      <c r="E375" s="15" t="s">
        <v>32</v>
      </c>
      <c r="F375" s="16">
        <f>F376</f>
        <v>42713</v>
      </c>
      <c r="G375" s="16">
        <f t="shared" si="181"/>
        <v>37160</v>
      </c>
      <c r="H375" s="16">
        <f t="shared" si="181"/>
        <v>0</v>
      </c>
      <c r="I375" s="16">
        <f t="shared" si="181"/>
        <v>0</v>
      </c>
      <c r="J375" s="18">
        <f t="shared" si="159"/>
        <v>0</v>
      </c>
      <c r="K375" s="18">
        <f t="shared" si="160"/>
        <v>0</v>
      </c>
    </row>
    <row r="376" spans="1:11" ht="33" x14ac:dyDescent="0.25">
      <c r="A376" s="14" t="s">
        <v>33</v>
      </c>
      <c r="B376" s="15" t="s">
        <v>44</v>
      </c>
      <c r="C376" s="15" t="s">
        <v>222</v>
      </c>
      <c r="D376" s="15" t="s">
        <v>240</v>
      </c>
      <c r="E376" s="15" t="s">
        <v>34</v>
      </c>
      <c r="F376" s="16">
        <v>42713</v>
      </c>
      <c r="G376" s="16">
        <v>37160</v>
      </c>
      <c r="H376" s="16"/>
      <c r="I376" s="16"/>
      <c r="J376" s="18">
        <f t="shared" si="159"/>
        <v>0</v>
      </c>
      <c r="K376" s="18">
        <f t="shared" si="160"/>
        <v>0</v>
      </c>
    </row>
    <row r="377" spans="1:11" ht="82.5" x14ac:dyDescent="0.25">
      <c r="A377" s="14" t="s">
        <v>241</v>
      </c>
      <c r="B377" s="15" t="s">
        <v>44</v>
      </c>
      <c r="C377" s="15" t="s">
        <v>222</v>
      </c>
      <c r="D377" s="15" t="s">
        <v>242</v>
      </c>
      <c r="E377" s="15"/>
      <c r="F377" s="16">
        <f>F378</f>
        <v>62987</v>
      </c>
      <c r="G377" s="16">
        <f t="shared" ref="G377:I378" si="182">G378</f>
        <v>62297</v>
      </c>
      <c r="H377" s="16">
        <f t="shared" si="182"/>
        <v>62926</v>
      </c>
      <c r="I377" s="16">
        <f t="shared" si="182"/>
        <v>62296</v>
      </c>
      <c r="J377" s="18">
        <f t="shared" si="159"/>
        <v>99.903154619207129</v>
      </c>
      <c r="K377" s="18">
        <f t="shared" si="160"/>
        <v>99.998394786265791</v>
      </c>
    </row>
    <row r="378" spans="1:11" ht="16.5" x14ac:dyDescent="0.25">
      <c r="A378" s="14" t="s">
        <v>39</v>
      </c>
      <c r="B378" s="15" t="s">
        <v>44</v>
      </c>
      <c r="C378" s="15" t="s">
        <v>222</v>
      </c>
      <c r="D378" s="15" t="s">
        <v>242</v>
      </c>
      <c r="E378" s="15" t="s">
        <v>40</v>
      </c>
      <c r="F378" s="16">
        <f>F379</f>
        <v>62987</v>
      </c>
      <c r="G378" s="16">
        <f t="shared" si="182"/>
        <v>62297</v>
      </c>
      <c r="H378" s="16">
        <f t="shared" si="182"/>
        <v>62926</v>
      </c>
      <c r="I378" s="16">
        <f t="shared" si="182"/>
        <v>62296</v>
      </c>
      <c r="J378" s="18">
        <f t="shared" si="159"/>
        <v>99.903154619207129</v>
      </c>
      <c r="K378" s="18">
        <f t="shared" si="160"/>
        <v>99.998394786265791</v>
      </c>
    </row>
    <row r="379" spans="1:11" ht="66" x14ac:dyDescent="0.25">
      <c r="A379" s="14" t="s">
        <v>163</v>
      </c>
      <c r="B379" s="15" t="s">
        <v>44</v>
      </c>
      <c r="C379" s="15" t="s">
        <v>222</v>
      </c>
      <c r="D379" s="15" t="s">
        <v>242</v>
      </c>
      <c r="E379" s="15" t="s">
        <v>164</v>
      </c>
      <c r="F379" s="16">
        <v>62987</v>
      </c>
      <c r="G379" s="16">
        <v>62297</v>
      </c>
      <c r="H379" s="16">
        <v>62926</v>
      </c>
      <c r="I379" s="16">
        <v>62296</v>
      </c>
      <c r="J379" s="18">
        <f t="shared" si="159"/>
        <v>99.903154619207129</v>
      </c>
      <c r="K379" s="18">
        <f t="shared" si="160"/>
        <v>99.998394786265791</v>
      </c>
    </row>
    <row r="380" spans="1:11" ht="18.75" x14ac:dyDescent="0.3">
      <c r="A380" s="11" t="s">
        <v>243</v>
      </c>
      <c r="B380" s="12" t="s">
        <v>44</v>
      </c>
      <c r="C380" s="12" t="s">
        <v>171</v>
      </c>
      <c r="D380" s="12"/>
      <c r="E380" s="12"/>
      <c r="F380" s="13">
        <f>F381+F427</f>
        <v>2626926</v>
      </c>
      <c r="G380" s="13">
        <f t="shared" ref="G380:I380" si="183">G381+G427</f>
        <v>1404069</v>
      </c>
      <c r="H380" s="13">
        <f t="shared" si="183"/>
        <v>2541603</v>
      </c>
      <c r="I380" s="13">
        <f t="shared" si="183"/>
        <v>1347114</v>
      </c>
      <c r="J380" s="21">
        <f t="shared" si="159"/>
        <v>96.751983116387748</v>
      </c>
      <c r="K380" s="21">
        <f t="shared" si="160"/>
        <v>95.943575422575393</v>
      </c>
    </row>
    <row r="381" spans="1:11" ht="49.5" x14ac:dyDescent="0.25">
      <c r="A381" s="14" t="s">
        <v>223</v>
      </c>
      <c r="B381" s="15" t="s">
        <v>44</v>
      </c>
      <c r="C381" s="15" t="s">
        <v>171</v>
      </c>
      <c r="D381" s="15" t="s">
        <v>224</v>
      </c>
      <c r="E381" s="15"/>
      <c r="F381" s="16">
        <f>F382+F391+F412</f>
        <v>2600970</v>
      </c>
      <c r="G381" s="16">
        <f t="shared" ref="G381:I381" si="184">G382+G391+G412</f>
        <v>1404069</v>
      </c>
      <c r="H381" s="16">
        <f t="shared" si="184"/>
        <v>2515850</v>
      </c>
      <c r="I381" s="16">
        <f t="shared" si="184"/>
        <v>1347114</v>
      </c>
      <c r="J381" s="18">
        <f t="shared" si="159"/>
        <v>96.727374787098668</v>
      </c>
      <c r="K381" s="18">
        <f t="shared" si="160"/>
        <v>95.943575422575393</v>
      </c>
    </row>
    <row r="382" spans="1:11" ht="33" x14ac:dyDescent="0.25">
      <c r="A382" s="14" t="s">
        <v>244</v>
      </c>
      <c r="B382" s="15" t="s">
        <v>44</v>
      </c>
      <c r="C382" s="15" t="s">
        <v>171</v>
      </c>
      <c r="D382" s="15" t="s">
        <v>245</v>
      </c>
      <c r="E382" s="15"/>
      <c r="F382" s="16">
        <f>F383+F387</f>
        <v>606705</v>
      </c>
      <c r="G382" s="16">
        <f t="shared" ref="G382:I382" si="185">G383+G387</f>
        <v>0</v>
      </c>
      <c r="H382" s="16">
        <f t="shared" si="185"/>
        <v>606273</v>
      </c>
      <c r="I382" s="16">
        <f t="shared" si="185"/>
        <v>0</v>
      </c>
      <c r="J382" s="18">
        <f t="shared" si="159"/>
        <v>99.928795707963502</v>
      </c>
      <c r="K382" s="18"/>
    </row>
    <row r="383" spans="1:11" ht="16.5" x14ac:dyDescent="0.25">
      <c r="A383" s="14" t="s">
        <v>72</v>
      </c>
      <c r="B383" s="15" t="s">
        <v>44</v>
      </c>
      <c r="C383" s="15" t="s">
        <v>171</v>
      </c>
      <c r="D383" s="15" t="s">
        <v>246</v>
      </c>
      <c r="E383" s="15"/>
      <c r="F383" s="16">
        <f>F384</f>
        <v>606705</v>
      </c>
      <c r="G383" s="16">
        <f t="shared" ref="G383:I385" si="186">G384</f>
        <v>0</v>
      </c>
      <c r="H383" s="16">
        <f t="shared" si="186"/>
        <v>569272</v>
      </c>
      <c r="I383" s="16">
        <f t="shared" si="186"/>
        <v>0</v>
      </c>
      <c r="J383" s="18">
        <f t="shared" si="159"/>
        <v>93.830115130087933</v>
      </c>
      <c r="K383" s="18"/>
    </row>
    <row r="384" spans="1:11" ht="16.5" x14ac:dyDescent="0.25">
      <c r="A384" s="14" t="s">
        <v>247</v>
      </c>
      <c r="B384" s="15" t="s">
        <v>44</v>
      </c>
      <c r="C384" s="15" t="s">
        <v>171</v>
      </c>
      <c r="D384" s="15" t="s">
        <v>248</v>
      </c>
      <c r="E384" s="15"/>
      <c r="F384" s="16">
        <f>F385</f>
        <v>606705</v>
      </c>
      <c r="G384" s="16">
        <f t="shared" si="186"/>
        <v>0</v>
      </c>
      <c r="H384" s="16">
        <f t="shared" si="186"/>
        <v>569272</v>
      </c>
      <c r="I384" s="16">
        <f t="shared" si="186"/>
        <v>0</v>
      </c>
      <c r="J384" s="18">
        <f t="shared" si="159"/>
        <v>93.830115130087933</v>
      </c>
      <c r="K384" s="18"/>
    </row>
    <row r="385" spans="1:11" ht="33" x14ac:dyDescent="0.25">
      <c r="A385" s="14" t="s">
        <v>31</v>
      </c>
      <c r="B385" s="15" t="s">
        <v>44</v>
      </c>
      <c r="C385" s="15" t="s">
        <v>171</v>
      </c>
      <c r="D385" s="15" t="s">
        <v>248</v>
      </c>
      <c r="E385" s="15" t="s">
        <v>32</v>
      </c>
      <c r="F385" s="16">
        <f>F386</f>
        <v>606705</v>
      </c>
      <c r="G385" s="16">
        <f t="shared" si="186"/>
        <v>0</v>
      </c>
      <c r="H385" s="16">
        <f t="shared" si="186"/>
        <v>569272</v>
      </c>
      <c r="I385" s="16">
        <f t="shared" si="186"/>
        <v>0</v>
      </c>
      <c r="J385" s="18">
        <f t="shared" si="159"/>
        <v>93.830115130087933</v>
      </c>
      <c r="K385" s="18"/>
    </row>
    <row r="386" spans="1:11" ht="33" x14ac:dyDescent="0.25">
      <c r="A386" s="14" t="s">
        <v>33</v>
      </c>
      <c r="B386" s="15" t="s">
        <v>44</v>
      </c>
      <c r="C386" s="15" t="s">
        <v>171</v>
      </c>
      <c r="D386" s="15" t="s">
        <v>248</v>
      </c>
      <c r="E386" s="15" t="s">
        <v>34</v>
      </c>
      <c r="F386" s="16">
        <v>606705</v>
      </c>
      <c r="G386" s="16">
        <v>0</v>
      </c>
      <c r="H386" s="16">
        <f>606273-37001</f>
        <v>569272</v>
      </c>
      <c r="I386" s="16">
        <v>0</v>
      </c>
      <c r="J386" s="18">
        <f t="shared" si="159"/>
        <v>93.830115130087933</v>
      </c>
      <c r="K386" s="18"/>
    </row>
    <row r="387" spans="1:11" ht="49.5" x14ac:dyDescent="0.25">
      <c r="A387" s="14" t="s">
        <v>693</v>
      </c>
      <c r="B387" s="15" t="s">
        <v>44</v>
      </c>
      <c r="C387" s="15" t="s">
        <v>171</v>
      </c>
      <c r="D387" s="15" t="s">
        <v>695</v>
      </c>
      <c r="E387" s="15"/>
      <c r="F387" s="16">
        <f>F388</f>
        <v>0</v>
      </c>
      <c r="G387" s="16">
        <f t="shared" ref="G387:I389" si="187">G388</f>
        <v>0</v>
      </c>
      <c r="H387" s="16">
        <f t="shared" si="187"/>
        <v>37001</v>
      </c>
      <c r="I387" s="16">
        <f t="shared" si="187"/>
        <v>0</v>
      </c>
      <c r="J387" s="18"/>
      <c r="K387" s="18"/>
    </row>
    <row r="388" spans="1:11" ht="49.5" x14ac:dyDescent="0.25">
      <c r="A388" s="14" t="s">
        <v>694</v>
      </c>
      <c r="B388" s="15" t="s">
        <v>44</v>
      </c>
      <c r="C388" s="15" t="s">
        <v>171</v>
      </c>
      <c r="D388" s="15" t="s">
        <v>696</v>
      </c>
      <c r="E388" s="15"/>
      <c r="F388" s="16">
        <f>F389</f>
        <v>0</v>
      </c>
      <c r="G388" s="16">
        <f t="shared" si="187"/>
        <v>0</v>
      </c>
      <c r="H388" s="16">
        <f t="shared" si="187"/>
        <v>37001</v>
      </c>
      <c r="I388" s="16">
        <f t="shared" si="187"/>
        <v>0</v>
      </c>
      <c r="J388" s="18"/>
      <c r="K388" s="18"/>
    </row>
    <row r="389" spans="1:11" ht="33" x14ac:dyDescent="0.25">
      <c r="A389" s="14" t="s">
        <v>31</v>
      </c>
      <c r="B389" s="15" t="s">
        <v>44</v>
      </c>
      <c r="C389" s="15" t="s">
        <v>171</v>
      </c>
      <c r="D389" s="15" t="s">
        <v>696</v>
      </c>
      <c r="E389" s="15" t="s">
        <v>32</v>
      </c>
      <c r="F389" s="16">
        <f>F390</f>
        <v>0</v>
      </c>
      <c r="G389" s="16">
        <f t="shared" si="187"/>
        <v>0</v>
      </c>
      <c r="H389" s="16">
        <f t="shared" si="187"/>
        <v>37001</v>
      </c>
      <c r="I389" s="16">
        <f t="shared" si="187"/>
        <v>0</v>
      </c>
      <c r="J389" s="18"/>
      <c r="K389" s="18"/>
    </row>
    <row r="390" spans="1:11" ht="33" x14ac:dyDescent="0.25">
      <c r="A390" s="14" t="s">
        <v>33</v>
      </c>
      <c r="B390" s="15" t="s">
        <v>44</v>
      </c>
      <c r="C390" s="15" t="s">
        <v>171</v>
      </c>
      <c r="D390" s="15" t="s">
        <v>696</v>
      </c>
      <c r="E390" s="15" t="s">
        <v>34</v>
      </c>
      <c r="F390" s="16"/>
      <c r="G390" s="16"/>
      <c r="H390" s="16">
        <v>37001</v>
      </c>
      <c r="I390" s="16">
        <v>0</v>
      </c>
      <c r="J390" s="18"/>
      <c r="K390" s="18"/>
    </row>
    <row r="391" spans="1:11" ht="66" x14ac:dyDescent="0.25">
      <c r="A391" s="14" t="s">
        <v>249</v>
      </c>
      <c r="B391" s="15" t="s">
        <v>44</v>
      </c>
      <c r="C391" s="15" t="s">
        <v>171</v>
      </c>
      <c r="D391" s="15" t="s">
        <v>250</v>
      </c>
      <c r="E391" s="15"/>
      <c r="F391" s="16">
        <f>F392+F406+F409+F399</f>
        <v>1704892</v>
      </c>
      <c r="G391" s="16">
        <f t="shared" ref="G391:I391" si="188">G392+G406+G409+G399</f>
        <v>1404069</v>
      </c>
      <c r="H391" s="16">
        <f t="shared" si="188"/>
        <v>1631577</v>
      </c>
      <c r="I391" s="16">
        <f t="shared" si="188"/>
        <v>1347114</v>
      </c>
      <c r="J391" s="18">
        <f t="shared" ref="J391:J453" si="189">H391/F391*100</f>
        <v>95.699727607379231</v>
      </c>
      <c r="K391" s="18">
        <f t="shared" ref="K391:K453" si="190">I391/G391*100</f>
        <v>95.943575422575393</v>
      </c>
    </row>
    <row r="392" spans="1:11" ht="16.5" x14ac:dyDescent="0.25">
      <c r="A392" s="14" t="s">
        <v>72</v>
      </c>
      <c r="B392" s="15" t="s">
        <v>44</v>
      </c>
      <c r="C392" s="15" t="s">
        <v>171</v>
      </c>
      <c r="D392" s="15" t="s">
        <v>251</v>
      </c>
      <c r="E392" s="15"/>
      <c r="F392" s="16">
        <f>F393+F396</f>
        <v>191885</v>
      </c>
      <c r="G392" s="16">
        <f t="shared" ref="G392:I392" si="191">G393+G396</f>
        <v>0</v>
      </c>
      <c r="H392" s="16">
        <f t="shared" si="191"/>
        <v>126606</v>
      </c>
      <c r="I392" s="16">
        <f t="shared" si="191"/>
        <v>0</v>
      </c>
      <c r="J392" s="18">
        <f t="shared" si="189"/>
        <v>65.980144357297348</v>
      </c>
      <c r="K392" s="18"/>
    </row>
    <row r="393" spans="1:11" ht="16.5" x14ac:dyDescent="0.25">
      <c r="A393" s="14" t="s">
        <v>252</v>
      </c>
      <c r="B393" s="15" t="s">
        <v>44</v>
      </c>
      <c r="C393" s="15" t="s">
        <v>171</v>
      </c>
      <c r="D393" s="15" t="s">
        <v>253</v>
      </c>
      <c r="E393" s="15"/>
      <c r="F393" s="16">
        <f>F394</f>
        <v>25421</v>
      </c>
      <c r="G393" s="16">
        <f t="shared" ref="G393:I394" si="192">G394</f>
        <v>0</v>
      </c>
      <c r="H393" s="16">
        <f t="shared" si="192"/>
        <v>23286</v>
      </c>
      <c r="I393" s="16">
        <f t="shared" si="192"/>
        <v>0</v>
      </c>
      <c r="J393" s="18">
        <f t="shared" si="189"/>
        <v>91.601431887022542</v>
      </c>
      <c r="K393" s="18"/>
    </row>
    <row r="394" spans="1:11" ht="33" x14ac:dyDescent="0.25">
      <c r="A394" s="14" t="s">
        <v>254</v>
      </c>
      <c r="B394" s="15" t="s">
        <v>44</v>
      </c>
      <c r="C394" s="15" t="s">
        <v>171</v>
      </c>
      <c r="D394" s="15" t="s">
        <v>253</v>
      </c>
      <c r="E394" s="15" t="s">
        <v>255</v>
      </c>
      <c r="F394" s="16">
        <f>F395</f>
        <v>25421</v>
      </c>
      <c r="G394" s="16">
        <f t="shared" si="192"/>
        <v>0</v>
      </c>
      <c r="H394" s="16">
        <f t="shared" si="192"/>
        <v>23286</v>
      </c>
      <c r="I394" s="16">
        <f t="shared" si="192"/>
        <v>0</v>
      </c>
      <c r="J394" s="18">
        <f t="shared" si="189"/>
        <v>91.601431887022542</v>
      </c>
      <c r="K394" s="18"/>
    </row>
    <row r="395" spans="1:11" ht="16.5" x14ac:dyDescent="0.25">
      <c r="A395" s="14" t="s">
        <v>252</v>
      </c>
      <c r="B395" s="15" t="s">
        <v>44</v>
      </c>
      <c r="C395" s="15" t="s">
        <v>171</v>
      </c>
      <c r="D395" s="15" t="s">
        <v>253</v>
      </c>
      <c r="E395" s="15" t="s">
        <v>256</v>
      </c>
      <c r="F395" s="16">
        <v>25421</v>
      </c>
      <c r="G395" s="16">
        <v>0</v>
      </c>
      <c r="H395" s="16">
        <f>25086-1800</f>
        <v>23286</v>
      </c>
      <c r="I395" s="16">
        <v>0</v>
      </c>
      <c r="J395" s="18">
        <f t="shared" si="189"/>
        <v>91.601431887022542</v>
      </c>
      <c r="K395" s="18"/>
    </row>
    <row r="396" spans="1:11" ht="16.5" x14ac:dyDescent="0.25">
      <c r="A396" s="14" t="s">
        <v>247</v>
      </c>
      <c r="B396" s="15" t="s">
        <v>44</v>
      </c>
      <c r="C396" s="15" t="s">
        <v>171</v>
      </c>
      <c r="D396" s="15" t="s">
        <v>257</v>
      </c>
      <c r="E396" s="15"/>
      <c r="F396" s="16">
        <f>F397</f>
        <v>166464</v>
      </c>
      <c r="G396" s="16">
        <f t="shared" ref="G396:I397" si="193">G397</f>
        <v>0</v>
      </c>
      <c r="H396" s="16">
        <f t="shared" si="193"/>
        <v>103320</v>
      </c>
      <c r="I396" s="16">
        <f t="shared" si="193"/>
        <v>0</v>
      </c>
      <c r="J396" s="18">
        <f t="shared" si="189"/>
        <v>62.067474048442904</v>
      </c>
      <c r="K396" s="18"/>
    </row>
    <row r="397" spans="1:11" ht="33" x14ac:dyDescent="0.25">
      <c r="A397" s="14" t="s">
        <v>31</v>
      </c>
      <c r="B397" s="15" t="s">
        <v>44</v>
      </c>
      <c r="C397" s="15" t="s">
        <v>171</v>
      </c>
      <c r="D397" s="15" t="s">
        <v>257</v>
      </c>
      <c r="E397" s="15" t="s">
        <v>32</v>
      </c>
      <c r="F397" s="16">
        <f>F398</f>
        <v>166464</v>
      </c>
      <c r="G397" s="16">
        <f t="shared" si="193"/>
        <v>0</v>
      </c>
      <c r="H397" s="16">
        <f t="shared" si="193"/>
        <v>103320</v>
      </c>
      <c r="I397" s="16">
        <f t="shared" si="193"/>
        <v>0</v>
      </c>
      <c r="J397" s="18">
        <f t="shared" si="189"/>
        <v>62.067474048442904</v>
      </c>
      <c r="K397" s="18"/>
    </row>
    <row r="398" spans="1:11" ht="33" x14ac:dyDescent="0.25">
      <c r="A398" s="14" t="s">
        <v>33</v>
      </c>
      <c r="B398" s="15" t="s">
        <v>44</v>
      </c>
      <c r="C398" s="15" t="s">
        <v>171</v>
      </c>
      <c r="D398" s="15" t="s">
        <v>257</v>
      </c>
      <c r="E398" s="15" t="s">
        <v>34</v>
      </c>
      <c r="F398" s="16">
        <v>166464</v>
      </c>
      <c r="G398" s="16">
        <v>0</v>
      </c>
      <c r="H398" s="16">
        <f>154859-51540+1</f>
        <v>103320</v>
      </c>
      <c r="I398" s="16">
        <v>0</v>
      </c>
      <c r="J398" s="18">
        <f t="shared" si="189"/>
        <v>62.067474048442904</v>
      </c>
      <c r="K398" s="18"/>
    </row>
    <row r="399" spans="1:11" ht="49.5" x14ac:dyDescent="0.25">
      <c r="A399" s="14" t="s">
        <v>693</v>
      </c>
      <c r="B399" s="15" t="s">
        <v>44</v>
      </c>
      <c r="C399" s="15" t="s">
        <v>171</v>
      </c>
      <c r="D399" s="15" t="s">
        <v>698</v>
      </c>
      <c r="E399" s="15"/>
      <c r="F399" s="16">
        <f>F400+F403</f>
        <v>0</v>
      </c>
      <c r="G399" s="16">
        <f t="shared" ref="G399" si="194">G400+G403</f>
        <v>0</v>
      </c>
      <c r="H399" s="16">
        <f>H400+H403</f>
        <v>53340</v>
      </c>
      <c r="I399" s="16">
        <f t="shared" ref="I399" si="195">I400+I403</f>
        <v>0</v>
      </c>
      <c r="J399" s="18"/>
      <c r="K399" s="18"/>
    </row>
    <row r="400" spans="1:11" ht="33" x14ac:dyDescent="0.25">
      <c r="A400" s="14" t="s">
        <v>697</v>
      </c>
      <c r="B400" s="15" t="s">
        <v>44</v>
      </c>
      <c r="C400" s="15" t="s">
        <v>171</v>
      </c>
      <c r="D400" s="15" t="s">
        <v>699</v>
      </c>
      <c r="E400" s="15"/>
      <c r="F400" s="16">
        <f>F401</f>
        <v>0</v>
      </c>
      <c r="G400" s="16">
        <f t="shared" ref="G400:H401" si="196">G401</f>
        <v>0</v>
      </c>
      <c r="H400" s="16">
        <f t="shared" si="196"/>
        <v>1800</v>
      </c>
      <c r="I400" s="16">
        <f t="shared" ref="I400:I401" si="197">I401</f>
        <v>0</v>
      </c>
      <c r="J400" s="18"/>
      <c r="K400" s="18"/>
    </row>
    <row r="401" spans="1:11" ht="33" x14ac:dyDescent="0.25">
      <c r="A401" s="14" t="s">
        <v>254</v>
      </c>
      <c r="B401" s="15" t="s">
        <v>44</v>
      </c>
      <c r="C401" s="15" t="s">
        <v>171</v>
      </c>
      <c r="D401" s="15" t="s">
        <v>699</v>
      </c>
      <c r="E401" s="15">
        <v>400</v>
      </c>
      <c r="F401" s="16">
        <f>F402</f>
        <v>0</v>
      </c>
      <c r="G401" s="16">
        <f t="shared" si="196"/>
        <v>0</v>
      </c>
      <c r="H401" s="16">
        <f t="shared" si="196"/>
        <v>1800</v>
      </c>
      <c r="I401" s="16">
        <f t="shared" si="197"/>
        <v>0</v>
      </c>
      <c r="J401" s="18"/>
      <c r="K401" s="18"/>
    </row>
    <row r="402" spans="1:11" ht="16.5" x14ac:dyDescent="0.25">
      <c r="A402" s="14" t="s">
        <v>252</v>
      </c>
      <c r="B402" s="15" t="s">
        <v>44</v>
      </c>
      <c r="C402" s="15" t="s">
        <v>171</v>
      </c>
      <c r="D402" s="15" t="s">
        <v>699</v>
      </c>
      <c r="E402" s="15">
        <v>410</v>
      </c>
      <c r="F402" s="16"/>
      <c r="G402" s="16"/>
      <c r="H402" s="16">
        <v>1800</v>
      </c>
      <c r="I402" s="16">
        <v>0</v>
      </c>
      <c r="J402" s="18"/>
      <c r="K402" s="18"/>
    </row>
    <row r="403" spans="1:11" ht="49.5" x14ac:dyDescent="0.25">
      <c r="A403" s="14" t="s">
        <v>694</v>
      </c>
      <c r="B403" s="15" t="s">
        <v>44</v>
      </c>
      <c r="C403" s="15" t="s">
        <v>171</v>
      </c>
      <c r="D403" s="15" t="s">
        <v>700</v>
      </c>
      <c r="E403" s="15"/>
      <c r="F403" s="16">
        <f>F404</f>
        <v>0</v>
      </c>
      <c r="G403" s="16">
        <f t="shared" ref="G403:I404" si="198">G404</f>
        <v>0</v>
      </c>
      <c r="H403" s="16">
        <f t="shared" si="198"/>
        <v>51540</v>
      </c>
      <c r="I403" s="16">
        <f t="shared" si="198"/>
        <v>0</v>
      </c>
      <c r="J403" s="18"/>
      <c r="K403" s="18"/>
    </row>
    <row r="404" spans="1:11" ht="33" x14ac:dyDescent="0.25">
      <c r="A404" s="14" t="s">
        <v>31</v>
      </c>
      <c r="B404" s="15" t="s">
        <v>44</v>
      </c>
      <c r="C404" s="15" t="s">
        <v>171</v>
      </c>
      <c r="D404" s="15" t="s">
        <v>700</v>
      </c>
      <c r="E404" s="15" t="s">
        <v>32</v>
      </c>
      <c r="F404" s="16">
        <f>F405</f>
        <v>0</v>
      </c>
      <c r="G404" s="16">
        <f t="shared" si="198"/>
        <v>0</v>
      </c>
      <c r="H404" s="16">
        <f t="shared" si="198"/>
        <v>51540</v>
      </c>
      <c r="I404" s="16">
        <f t="shared" si="198"/>
        <v>0</v>
      </c>
      <c r="J404" s="18"/>
      <c r="K404" s="18"/>
    </row>
    <row r="405" spans="1:11" ht="33" x14ac:dyDescent="0.25">
      <c r="A405" s="14" t="s">
        <v>33</v>
      </c>
      <c r="B405" s="15" t="s">
        <v>44</v>
      </c>
      <c r="C405" s="15" t="s">
        <v>171</v>
      </c>
      <c r="D405" s="15" t="s">
        <v>700</v>
      </c>
      <c r="E405" s="15" t="s">
        <v>34</v>
      </c>
      <c r="F405" s="16"/>
      <c r="G405" s="16"/>
      <c r="H405" s="16">
        <f>51539+1</f>
        <v>51540</v>
      </c>
      <c r="I405" s="16">
        <v>0</v>
      </c>
      <c r="J405" s="18"/>
      <c r="K405" s="18"/>
    </row>
    <row r="406" spans="1:11" ht="66" x14ac:dyDescent="0.25">
      <c r="A406" s="14" t="s">
        <v>258</v>
      </c>
      <c r="B406" s="15" t="s">
        <v>44</v>
      </c>
      <c r="C406" s="15" t="s">
        <v>171</v>
      </c>
      <c r="D406" s="15" t="s">
        <v>259</v>
      </c>
      <c r="E406" s="15"/>
      <c r="F406" s="16">
        <f>F407</f>
        <v>758696</v>
      </c>
      <c r="G406" s="16">
        <f t="shared" ref="G406:I407" si="199">G407</f>
        <v>704069</v>
      </c>
      <c r="H406" s="16">
        <f t="shared" si="199"/>
        <v>734624</v>
      </c>
      <c r="I406" s="16">
        <f t="shared" si="199"/>
        <v>681731</v>
      </c>
      <c r="J406" s="18">
        <f t="shared" si="189"/>
        <v>96.827187701002771</v>
      </c>
      <c r="K406" s="18">
        <f t="shared" si="190"/>
        <v>96.827299597056538</v>
      </c>
    </row>
    <row r="407" spans="1:11" ht="33" x14ac:dyDescent="0.25">
      <c r="A407" s="14" t="s">
        <v>31</v>
      </c>
      <c r="B407" s="15" t="s">
        <v>44</v>
      </c>
      <c r="C407" s="15" t="s">
        <v>171</v>
      </c>
      <c r="D407" s="15" t="s">
        <v>259</v>
      </c>
      <c r="E407" s="15" t="s">
        <v>32</v>
      </c>
      <c r="F407" s="16">
        <f>F408</f>
        <v>758696</v>
      </c>
      <c r="G407" s="16">
        <f t="shared" si="199"/>
        <v>704069</v>
      </c>
      <c r="H407" s="16">
        <f t="shared" si="199"/>
        <v>734624</v>
      </c>
      <c r="I407" s="16">
        <f t="shared" si="199"/>
        <v>681731</v>
      </c>
      <c r="J407" s="18">
        <f t="shared" si="189"/>
        <v>96.827187701002771</v>
      </c>
      <c r="K407" s="18">
        <f t="shared" si="190"/>
        <v>96.827299597056538</v>
      </c>
    </row>
    <row r="408" spans="1:11" ht="33" x14ac:dyDescent="0.25">
      <c r="A408" s="14" t="s">
        <v>33</v>
      </c>
      <c r="B408" s="15" t="s">
        <v>44</v>
      </c>
      <c r="C408" s="15" t="s">
        <v>171</v>
      </c>
      <c r="D408" s="15" t="s">
        <v>259</v>
      </c>
      <c r="E408" s="15" t="s">
        <v>34</v>
      </c>
      <c r="F408" s="16">
        <v>758696</v>
      </c>
      <c r="G408" s="16">
        <v>704069</v>
      </c>
      <c r="H408" s="16">
        <f>734625-1</f>
        <v>734624</v>
      </c>
      <c r="I408" s="16">
        <f>681732-1</f>
        <v>681731</v>
      </c>
      <c r="J408" s="18">
        <f t="shared" si="189"/>
        <v>96.827187701002771</v>
      </c>
      <c r="K408" s="18">
        <f t="shared" si="190"/>
        <v>96.827299597056538</v>
      </c>
    </row>
    <row r="409" spans="1:11" ht="92.25" customHeight="1" x14ac:dyDescent="0.25">
      <c r="A409" s="14" t="s">
        <v>260</v>
      </c>
      <c r="B409" s="15" t="s">
        <v>44</v>
      </c>
      <c r="C409" s="15" t="s">
        <v>171</v>
      </c>
      <c r="D409" s="15" t="s">
        <v>261</v>
      </c>
      <c r="E409" s="15"/>
      <c r="F409" s="16">
        <f>F410</f>
        <v>754311</v>
      </c>
      <c r="G409" s="16">
        <f t="shared" ref="G409:I410" si="200">G410</f>
        <v>700000</v>
      </c>
      <c r="H409" s="16">
        <f t="shared" si="200"/>
        <v>717007</v>
      </c>
      <c r="I409" s="16">
        <f t="shared" si="200"/>
        <v>665383</v>
      </c>
      <c r="J409" s="18">
        <f t="shared" si="189"/>
        <v>95.054559724039549</v>
      </c>
      <c r="K409" s="18">
        <f t="shared" si="190"/>
        <v>95.054714285714283</v>
      </c>
    </row>
    <row r="410" spans="1:11" ht="33" x14ac:dyDescent="0.25">
      <c r="A410" s="14" t="s">
        <v>31</v>
      </c>
      <c r="B410" s="15" t="s">
        <v>44</v>
      </c>
      <c r="C410" s="15" t="s">
        <v>171</v>
      </c>
      <c r="D410" s="15" t="s">
        <v>261</v>
      </c>
      <c r="E410" s="15" t="s">
        <v>32</v>
      </c>
      <c r="F410" s="16">
        <f>F411</f>
        <v>754311</v>
      </c>
      <c r="G410" s="16">
        <f t="shared" si="200"/>
        <v>700000</v>
      </c>
      <c r="H410" s="16">
        <f t="shared" si="200"/>
        <v>717007</v>
      </c>
      <c r="I410" s="16">
        <f t="shared" si="200"/>
        <v>665383</v>
      </c>
      <c r="J410" s="18">
        <f t="shared" si="189"/>
        <v>95.054559724039549</v>
      </c>
      <c r="K410" s="18">
        <f t="shared" si="190"/>
        <v>95.054714285714283</v>
      </c>
    </row>
    <row r="411" spans="1:11" ht="33" x14ac:dyDescent="0.25">
      <c r="A411" s="14" t="s">
        <v>33</v>
      </c>
      <c r="B411" s="15" t="s">
        <v>44</v>
      </c>
      <c r="C411" s="15" t="s">
        <v>171</v>
      </c>
      <c r="D411" s="15" t="s">
        <v>261</v>
      </c>
      <c r="E411" s="15" t="s">
        <v>34</v>
      </c>
      <c r="F411" s="16">
        <v>754311</v>
      </c>
      <c r="G411" s="16">
        <v>700000</v>
      </c>
      <c r="H411" s="16">
        <v>717007</v>
      </c>
      <c r="I411" s="16">
        <v>665383</v>
      </c>
      <c r="J411" s="18">
        <f t="shared" si="189"/>
        <v>95.054559724039549</v>
      </c>
      <c r="K411" s="18">
        <f t="shared" si="190"/>
        <v>95.054714285714283</v>
      </c>
    </row>
    <row r="412" spans="1:11" ht="33" x14ac:dyDescent="0.25">
      <c r="A412" s="14" t="s">
        <v>262</v>
      </c>
      <c r="B412" s="15" t="s">
        <v>44</v>
      </c>
      <c r="C412" s="15" t="s">
        <v>171</v>
      </c>
      <c r="D412" s="15" t="s">
        <v>263</v>
      </c>
      <c r="E412" s="15"/>
      <c r="F412" s="16">
        <f>F413+F417</f>
        <v>289373</v>
      </c>
      <c r="G412" s="16">
        <f t="shared" ref="G412:I412" si="201">G413+G417</f>
        <v>0</v>
      </c>
      <c r="H412" s="16">
        <f t="shared" si="201"/>
        <v>278000</v>
      </c>
      <c r="I412" s="16">
        <f t="shared" si="201"/>
        <v>0</v>
      </c>
      <c r="J412" s="18">
        <f t="shared" si="189"/>
        <v>96.069778452032494</v>
      </c>
      <c r="K412" s="18"/>
    </row>
    <row r="413" spans="1:11" ht="16.5" x14ac:dyDescent="0.25">
      <c r="A413" s="14" t="s">
        <v>72</v>
      </c>
      <c r="B413" s="15" t="s">
        <v>44</v>
      </c>
      <c r="C413" s="15" t="s">
        <v>171</v>
      </c>
      <c r="D413" s="15" t="s">
        <v>264</v>
      </c>
      <c r="E413" s="15"/>
      <c r="F413" s="16">
        <f>F414</f>
        <v>142273</v>
      </c>
      <c r="G413" s="16">
        <f t="shared" ref="G413:I415" si="202">G414</f>
        <v>0</v>
      </c>
      <c r="H413" s="16">
        <f t="shared" si="202"/>
        <v>131523</v>
      </c>
      <c r="I413" s="16">
        <f t="shared" si="202"/>
        <v>0</v>
      </c>
      <c r="J413" s="18">
        <f t="shared" si="189"/>
        <v>92.444103941014816</v>
      </c>
      <c r="K413" s="18"/>
    </row>
    <row r="414" spans="1:11" ht="16.5" x14ac:dyDescent="0.25">
      <c r="A414" s="14" t="s">
        <v>247</v>
      </c>
      <c r="B414" s="15" t="s">
        <v>44</v>
      </c>
      <c r="C414" s="15" t="s">
        <v>171</v>
      </c>
      <c r="D414" s="15" t="s">
        <v>265</v>
      </c>
      <c r="E414" s="15"/>
      <c r="F414" s="16">
        <f>F415</f>
        <v>142273</v>
      </c>
      <c r="G414" s="16">
        <f t="shared" si="202"/>
        <v>0</v>
      </c>
      <c r="H414" s="16">
        <f t="shared" si="202"/>
        <v>131523</v>
      </c>
      <c r="I414" s="16">
        <f t="shared" si="202"/>
        <v>0</v>
      </c>
      <c r="J414" s="18">
        <f t="shared" si="189"/>
        <v>92.444103941014816</v>
      </c>
      <c r="K414" s="18"/>
    </row>
    <row r="415" spans="1:11" ht="33" x14ac:dyDescent="0.25">
      <c r="A415" s="14" t="s">
        <v>31</v>
      </c>
      <c r="B415" s="15" t="s">
        <v>44</v>
      </c>
      <c r="C415" s="15" t="s">
        <v>171</v>
      </c>
      <c r="D415" s="15" t="s">
        <v>265</v>
      </c>
      <c r="E415" s="15" t="s">
        <v>32</v>
      </c>
      <c r="F415" s="16">
        <f>F416</f>
        <v>142273</v>
      </c>
      <c r="G415" s="16">
        <f t="shared" si="202"/>
        <v>0</v>
      </c>
      <c r="H415" s="16">
        <f t="shared" si="202"/>
        <v>131523</v>
      </c>
      <c r="I415" s="16">
        <f t="shared" si="202"/>
        <v>0</v>
      </c>
      <c r="J415" s="18">
        <f t="shared" si="189"/>
        <v>92.444103941014816</v>
      </c>
      <c r="K415" s="18"/>
    </row>
    <row r="416" spans="1:11" ht="33" x14ac:dyDescent="0.25">
      <c r="A416" s="14" t="s">
        <v>33</v>
      </c>
      <c r="B416" s="15" t="s">
        <v>44</v>
      </c>
      <c r="C416" s="15" t="s">
        <v>171</v>
      </c>
      <c r="D416" s="15" t="s">
        <v>265</v>
      </c>
      <c r="E416" s="15" t="s">
        <v>34</v>
      </c>
      <c r="F416" s="16">
        <v>142273</v>
      </c>
      <c r="G416" s="16">
        <v>0</v>
      </c>
      <c r="H416" s="16">
        <v>131523</v>
      </c>
      <c r="I416" s="16">
        <v>0</v>
      </c>
      <c r="J416" s="18">
        <f t="shared" si="189"/>
        <v>92.444103941014816</v>
      </c>
      <c r="K416" s="18"/>
    </row>
    <row r="417" spans="1:11" ht="33" x14ac:dyDescent="0.25">
      <c r="A417" s="14" t="s">
        <v>118</v>
      </c>
      <c r="B417" s="15" t="s">
        <v>44</v>
      </c>
      <c r="C417" s="15" t="s">
        <v>171</v>
      </c>
      <c r="D417" s="15" t="s">
        <v>266</v>
      </c>
      <c r="E417" s="15"/>
      <c r="F417" s="16">
        <f>F418</f>
        <v>147100</v>
      </c>
      <c r="G417" s="16">
        <f t="shared" ref="G417:I417" si="203">G418</f>
        <v>0</v>
      </c>
      <c r="H417" s="16">
        <f t="shared" si="203"/>
        <v>146477</v>
      </c>
      <c r="I417" s="16">
        <f t="shared" si="203"/>
        <v>0</v>
      </c>
      <c r="J417" s="18">
        <f t="shared" si="189"/>
        <v>99.576478585995915</v>
      </c>
      <c r="K417" s="18"/>
    </row>
    <row r="418" spans="1:11" ht="33" x14ac:dyDescent="0.25">
      <c r="A418" s="14" t="s">
        <v>267</v>
      </c>
      <c r="B418" s="15" t="s">
        <v>44</v>
      </c>
      <c r="C418" s="15" t="s">
        <v>171</v>
      </c>
      <c r="D418" s="15" t="s">
        <v>268</v>
      </c>
      <c r="E418" s="15"/>
      <c r="F418" s="16">
        <f>F419+F421+F423+F425</f>
        <v>147100</v>
      </c>
      <c r="G418" s="16">
        <f t="shared" ref="G418:I418" si="204">G419+G421+G423+G425</f>
        <v>0</v>
      </c>
      <c r="H418" s="16">
        <f t="shared" si="204"/>
        <v>146477</v>
      </c>
      <c r="I418" s="16">
        <f t="shared" si="204"/>
        <v>0</v>
      </c>
      <c r="J418" s="18">
        <f t="shared" si="189"/>
        <v>99.576478585995915</v>
      </c>
      <c r="K418" s="18"/>
    </row>
    <row r="419" spans="1:11" ht="82.5" x14ac:dyDescent="0.25">
      <c r="A419" s="14" t="s">
        <v>16</v>
      </c>
      <c r="B419" s="15" t="s">
        <v>44</v>
      </c>
      <c r="C419" s="15" t="s">
        <v>171</v>
      </c>
      <c r="D419" s="15" t="s">
        <v>268</v>
      </c>
      <c r="E419" s="15" t="s">
        <v>17</v>
      </c>
      <c r="F419" s="16">
        <f>F420</f>
        <v>38663</v>
      </c>
      <c r="G419" s="16">
        <f t="shared" ref="G419:I419" si="205">G420</f>
        <v>0</v>
      </c>
      <c r="H419" s="16">
        <f t="shared" si="205"/>
        <v>38657</v>
      </c>
      <c r="I419" s="16">
        <f t="shared" si="205"/>
        <v>0</v>
      </c>
      <c r="J419" s="18">
        <f t="shared" si="189"/>
        <v>99.984481287018596</v>
      </c>
      <c r="K419" s="18"/>
    </row>
    <row r="420" spans="1:11" ht="16.5" x14ac:dyDescent="0.25">
      <c r="A420" s="14" t="s">
        <v>122</v>
      </c>
      <c r="B420" s="15" t="s">
        <v>44</v>
      </c>
      <c r="C420" s="15" t="s">
        <v>171</v>
      </c>
      <c r="D420" s="15" t="s">
        <v>268</v>
      </c>
      <c r="E420" s="15" t="s">
        <v>123</v>
      </c>
      <c r="F420" s="16">
        <v>38663</v>
      </c>
      <c r="G420" s="16">
        <v>0</v>
      </c>
      <c r="H420" s="16">
        <v>38657</v>
      </c>
      <c r="I420" s="16">
        <v>0</v>
      </c>
      <c r="J420" s="18">
        <f t="shared" si="189"/>
        <v>99.984481287018596</v>
      </c>
      <c r="K420" s="18"/>
    </row>
    <row r="421" spans="1:11" ht="33" x14ac:dyDescent="0.25">
      <c r="A421" s="14" t="s">
        <v>31</v>
      </c>
      <c r="B421" s="15" t="s">
        <v>44</v>
      </c>
      <c r="C421" s="15" t="s">
        <v>171</v>
      </c>
      <c r="D421" s="15" t="s">
        <v>268</v>
      </c>
      <c r="E421" s="15" t="s">
        <v>32</v>
      </c>
      <c r="F421" s="16">
        <f>F422</f>
        <v>108193</v>
      </c>
      <c r="G421" s="16">
        <f t="shared" ref="G421:I421" si="206">G422</f>
        <v>0</v>
      </c>
      <c r="H421" s="16">
        <f t="shared" si="206"/>
        <v>107576</v>
      </c>
      <c r="I421" s="16">
        <f t="shared" si="206"/>
        <v>0</v>
      </c>
      <c r="J421" s="18">
        <f t="shared" si="189"/>
        <v>99.429722810163327</v>
      </c>
      <c r="K421" s="18"/>
    </row>
    <row r="422" spans="1:11" ht="33" x14ac:dyDescent="0.25">
      <c r="A422" s="14" t="s">
        <v>33</v>
      </c>
      <c r="B422" s="15" t="s">
        <v>44</v>
      </c>
      <c r="C422" s="15" t="s">
        <v>171</v>
      </c>
      <c r="D422" s="15" t="s">
        <v>268</v>
      </c>
      <c r="E422" s="15" t="s">
        <v>34</v>
      </c>
      <c r="F422" s="16">
        <v>108193</v>
      </c>
      <c r="G422" s="16">
        <v>0</v>
      </c>
      <c r="H422" s="16">
        <v>107576</v>
      </c>
      <c r="I422" s="16">
        <v>0</v>
      </c>
      <c r="J422" s="18">
        <f t="shared" si="189"/>
        <v>99.429722810163327</v>
      </c>
      <c r="K422" s="18"/>
    </row>
    <row r="423" spans="1:11" ht="16.5" x14ac:dyDescent="0.25">
      <c r="A423" s="14" t="s">
        <v>35</v>
      </c>
      <c r="B423" s="15" t="s">
        <v>44</v>
      </c>
      <c r="C423" s="15" t="s">
        <v>171</v>
      </c>
      <c r="D423" s="15" t="s">
        <v>268</v>
      </c>
      <c r="E423" s="15" t="s">
        <v>36</v>
      </c>
      <c r="F423" s="16">
        <f>F424</f>
        <v>3</v>
      </c>
      <c r="G423" s="16">
        <f t="shared" ref="G423:I423" si="207">G424</f>
        <v>0</v>
      </c>
      <c r="H423" s="16">
        <f t="shared" si="207"/>
        <v>3</v>
      </c>
      <c r="I423" s="16">
        <f t="shared" si="207"/>
        <v>0</v>
      </c>
      <c r="J423" s="18">
        <f t="shared" si="189"/>
        <v>100</v>
      </c>
      <c r="K423" s="18"/>
    </row>
    <row r="424" spans="1:11" ht="33" x14ac:dyDescent="0.25">
      <c r="A424" s="14" t="s">
        <v>46</v>
      </c>
      <c r="B424" s="15" t="s">
        <v>44</v>
      </c>
      <c r="C424" s="15" t="s">
        <v>171</v>
      </c>
      <c r="D424" s="15" t="s">
        <v>268</v>
      </c>
      <c r="E424" s="15" t="s">
        <v>47</v>
      </c>
      <c r="F424" s="16">
        <v>3</v>
      </c>
      <c r="G424" s="16">
        <v>0</v>
      </c>
      <c r="H424" s="16">
        <v>3</v>
      </c>
      <c r="I424" s="16">
        <v>0</v>
      </c>
      <c r="J424" s="18">
        <f t="shared" si="189"/>
        <v>100</v>
      </c>
      <c r="K424" s="18"/>
    </row>
    <row r="425" spans="1:11" ht="16.5" x14ac:dyDescent="0.25">
      <c r="A425" s="14" t="s">
        <v>39</v>
      </c>
      <c r="B425" s="15" t="s">
        <v>44</v>
      </c>
      <c r="C425" s="15" t="s">
        <v>171</v>
      </c>
      <c r="D425" s="15" t="s">
        <v>268</v>
      </c>
      <c r="E425" s="15" t="s">
        <v>40</v>
      </c>
      <c r="F425" s="16">
        <f>F426</f>
        <v>241</v>
      </c>
      <c r="G425" s="16">
        <f t="shared" ref="G425:I425" si="208">G426</f>
        <v>0</v>
      </c>
      <c r="H425" s="16">
        <f t="shared" si="208"/>
        <v>241</v>
      </c>
      <c r="I425" s="16">
        <f t="shared" si="208"/>
        <v>0</v>
      </c>
      <c r="J425" s="18">
        <f t="shared" si="189"/>
        <v>100</v>
      </c>
      <c r="K425" s="18"/>
    </row>
    <row r="426" spans="1:11" ht="16.5" x14ac:dyDescent="0.25">
      <c r="A426" s="14" t="s">
        <v>41</v>
      </c>
      <c r="B426" s="15" t="s">
        <v>44</v>
      </c>
      <c r="C426" s="15" t="s">
        <v>171</v>
      </c>
      <c r="D426" s="15" t="s">
        <v>268</v>
      </c>
      <c r="E426" s="15" t="s">
        <v>42</v>
      </c>
      <c r="F426" s="16">
        <v>241</v>
      </c>
      <c r="G426" s="16">
        <v>0</v>
      </c>
      <c r="H426" s="16">
        <v>241</v>
      </c>
      <c r="I426" s="16">
        <v>0</v>
      </c>
      <c r="J426" s="18">
        <f t="shared" si="189"/>
        <v>100</v>
      </c>
      <c r="K426" s="18"/>
    </row>
    <row r="427" spans="1:11" ht="16.5" x14ac:dyDescent="0.25">
      <c r="A427" s="14" t="s">
        <v>22</v>
      </c>
      <c r="B427" s="15" t="s">
        <v>44</v>
      </c>
      <c r="C427" s="15" t="s">
        <v>171</v>
      </c>
      <c r="D427" s="15" t="s">
        <v>23</v>
      </c>
      <c r="E427" s="15"/>
      <c r="F427" s="16">
        <f>F428+F432+F436</f>
        <v>25956</v>
      </c>
      <c r="G427" s="16">
        <f t="shared" ref="G427:I427" si="209">G428+G432+G436</f>
        <v>0</v>
      </c>
      <c r="H427" s="16">
        <f t="shared" si="209"/>
        <v>25753</v>
      </c>
      <c r="I427" s="16">
        <f t="shared" si="209"/>
        <v>0</v>
      </c>
      <c r="J427" s="18">
        <f t="shared" si="189"/>
        <v>99.217907227615967</v>
      </c>
      <c r="K427" s="18"/>
    </row>
    <row r="428" spans="1:11" ht="16.5" x14ac:dyDescent="0.25">
      <c r="A428" s="14" t="s">
        <v>72</v>
      </c>
      <c r="B428" s="15" t="s">
        <v>44</v>
      </c>
      <c r="C428" s="15" t="s">
        <v>171</v>
      </c>
      <c r="D428" s="15" t="s">
        <v>73</v>
      </c>
      <c r="E428" s="15"/>
      <c r="F428" s="16">
        <f>F429</f>
        <v>17650</v>
      </c>
      <c r="G428" s="16">
        <f t="shared" ref="G428:I430" si="210">G429</f>
        <v>0</v>
      </c>
      <c r="H428" s="16">
        <f t="shared" si="210"/>
        <v>17649</v>
      </c>
      <c r="I428" s="16">
        <f t="shared" si="210"/>
        <v>0</v>
      </c>
      <c r="J428" s="18">
        <f t="shared" si="189"/>
        <v>99.994334277620396</v>
      </c>
      <c r="K428" s="18"/>
    </row>
    <row r="429" spans="1:11" ht="16.5" x14ac:dyDescent="0.25">
      <c r="A429" s="14" t="s">
        <v>252</v>
      </c>
      <c r="B429" s="15" t="s">
        <v>44</v>
      </c>
      <c r="C429" s="15" t="s">
        <v>171</v>
      </c>
      <c r="D429" s="15" t="s">
        <v>269</v>
      </c>
      <c r="E429" s="15"/>
      <c r="F429" s="16">
        <f>F430</f>
        <v>17650</v>
      </c>
      <c r="G429" s="16">
        <f t="shared" si="210"/>
        <v>0</v>
      </c>
      <c r="H429" s="16">
        <f t="shared" si="210"/>
        <v>17649</v>
      </c>
      <c r="I429" s="16">
        <f t="shared" si="210"/>
        <v>0</v>
      </c>
      <c r="J429" s="18">
        <f t="shared" si="189"/>
        <v>99.994334277620396</v>
      </c>
      <c r="K429" s="18"/>
    </row>
    <row r="430" spans="1:11" ht="33" x14ac:dyDescent="0.25">
      <c r="A430" s="14" t="s">
        <v>254</v>
      </c>
      <c r="B430" s="15" t="s">
        <v>44</v>
      </c>
      <c r="C430" s="15" t="s">
        <v>171</v>
      </c>
      <c r="D430" s="15" t="s">
        <v>269</v>
      </c>
      <c r="E430" s="15" t="s">
        <v>255</v>
      </c>
      <c r="F430" s="16">
        <f>F431</f>
        <v>17650</v>
      </c>
      <c r="G430" s="16">
        <f t="shared" si="210"/>
        <v>0</v>
      </c>
      <c r="H430" s="16">
        <f t="shared" si="210"/>
        <v>17649</v>
      </c>
      <c r="I430" s="16">
        <f t="shared" si="210"/>
        <v>0</v>
      </c>
      <c r="J430" s="18">
        <f t="shared" si="189"/>
        <v>99.994334277620396</v>
      </c>
      <c r="K430" s="18"/>
    </row>
    <row r="431" spans="1:11" ht="16.5" x14ac:dyDescent="0.25">
      <c r="A431" s="14" t="s">
        <v>252</v>
      </c>
      <c r="B431" s="15" t="s">
        <v>44</v>
      </c>
      <c r="C431" s="15" t="s">
        <v>171</v>
      </c>
      <c r="D431" s="15" t="s">
        <v>269</v>
      </c>
      <c r="E431" s="15" t="s">
        <v>256</v>
      </c>
      <c r="F431" s="16">
        <v>17650</v>
      </c>
      <c r="G431" s="16">
        <v>0</v>
      </c>
      <c r="H431" s="16">
        <v>17649</v>
      </c>
      <c r="I431" s="16">
        <v>0</v>
      </c>
      <c r="J431" s="18">
        <f t="shared" si="189"/>
        <v>99.994334277620396</v>
      </c>
      <c r="K431" s="18"/>
    </row>
    <row r="432" spans="1:11" ht="66" x14ac:dyDescent="0.25">
      <c r="A432" s="14" t="s">
        <v>159</v>
      </c>
      <c r="B432" s="15" t="s">
        <v>44</v>
      </c>
      <c r="C432" s="15" t="s">
        <v>171</v>
      </c>
      <c r="D432" s="15" t="s">
        <v>160</v>
      </c>
      <c r="E432" s="15"/>
      <c r="F432" s="16">
        <f>F433</f>
        <v>5642</v>
      </c>
      <c r="G432" s="16">
        <f t="shared" ref="G432:I434" si="211">G433</f>
        <v>0</v>
      </c>
      <c r="H432" s="16">
        <f t="shared" si="211"/>
        <v>5440</v>
      </c>
      <c r="I432" s="16">
        <f t="shared" si="211"/>
        <v>0</v>
      </c>
      <c r="J432" s="18">
        <f t="shared" si="189"/>
        <v>96.419709322935134</v>
      </c>
      <c r="K432" s="18"/>
    </row>
    <row r="433" spans="1:11" ht="66" x14ac:dyDescent="0.25">
      <c r="A433" s="14" t="s">
        <v>270</v>
      </c>
      <c r="B433" s="15" t="s">
        <v>44</v>
      </c>
      <c r="C433" s="15" t="s">
        <v>171</v>
      </c>
      <c r="D433" s="15" t="s">
        <v>271</v>
      </c>
      <c r="E433" s="15"/>
      <c r="F433" s="16">
        <f>F434</f>
        <v>5642</v>
      </c>
      <c r="G433" s="16">
        <f t="shared" si="211"/>
        <v>0</v>
      </c>
      <c r="H433" s="16">
        <f t="shared" si="211"/>
        <v>5440</v>
      </c>
      <c r="I433" s="16">
        <f t="shared" si="211"/>
        <v>0</v>
      </c>
      <c r="J433" s="18">
        <f t="shared" si="189"/>
        <v>96.419709322935134</v>
      </c>
      <c r="K433" s="18"/>
    </row>
    <row r="434" spans="1:11" ht="16.5" x14ac:dyDescent="0.25">
      <c r="A434" s="14" t="s">
        <v>39</v>
      </c>
      <c r="B434" s="15" t="s">
        <v>44</v>
      </c>
      <c r="C434" s="15" t="s">
        <v>171</v>
      </c>
      <c r="D434" s="15" t="s">
        <v>271</v>
      </c>
      <c r="E434" s="15" t="s">
        <v>40</v>
      </c>
      <c r="F434" s="16">
        <f>F435</f>
        <v>5642</v>
      </c>
      <c r="G434" s="16">
        <f t="shared" si="211"/>
        <v>0</v>
      </c>
      <c r="H434" s="16">
        <f t="shared" si="211"/>
        <v>5440</v>
      </c>
      <c r="I434" s="16">
        <f t="shared" si="211"/>
        <v>0</v>
      </c>
      <c r="J434" s="18">
        <f t="shared" si="189"/>
        <v>96.419709322935134</v>
      </c>
      <c r="K434" s="18"/>
    </row>
    <row r="435" spans="1:11" ht="66" x14ac:dyDescent="0.25">
      <c r="A435" s="14" t="s">
        <v>163</v>
      </c>
      <c r="B435" s="15" t="s">
        <v>44</v>
      </c>
      <c r="C435" s="15" t="s">
        <v>171</v>
      </c>
      <c r="D435" s="15" t="s">
        <v>271</v>
      </c>
      <c r="E435" s="15" t="s">
        <v>164</v>
      </c>
      <c r="F435" s="16">
        <v>5642</v>
      </c>
      <c r="G435" s="16">
        <v>0</v>
      </c>
      <c r="H435" s="16">
        <v>5440</v>
      </c>
      <c r="I435" s="16">
        <v>0</v>
      </c>
      <c r="J435" s="18">
        <f t="shared" si="189"/>
        <v>96.419709322935134</v>
      </c>
      <c r="K435" s="18"/>
    </row>
    <row r="436" spans="1:11" ht="33" x14ac:dyDescent="0.25">
      <c r="A436" s="14" t="s">
        <v>118</v>
      </c>
      <c r="B436" s="15" t="s">
        <v>44</v>
      </c>
      <c r="C436" s="15" t="s">
        <v>171</v>
      </c>
      <c r="D436" s="15" t="s">
        <v>272</v>
      </c>
      <c r="E436" s="15"/>
      <c r="F436" s="16">
        <f>F437</f>
        <v>2664</v>
      </c>
      <c r="G436" s="16">
        <f t="shared" ref="G436:I437" si="212">G437</f>
        <v>0</v>
      </c>
      <c r="H436" s="16">
        <f t="shared" si="212"/>
        <v>2664</v>
      </c>
      <c r="I436" s="16">
        <f t="shared" si="212"/>
        <v>0</v>
      </c>
      <c r="J436" s="18">
        <f t="shared" si="189"/>
        <v>100</v>
      </c>
      <c r="K436" s="18"/>
    </row>
    <row r="437" spans="1:11" ht="33" x14ac:dyDescent="0.25">
      <c r="A437" s="14" t="s">
        <v>267</v>
      </c>
      <c r="B437" s="15" t="s">
        <v>44</v>
      </c>
      <c r="C437" s="15" t="s">
        <v>171</v>
      </c>
      <c r="D437" s="15" t="s">
        <v>273</v>
      </c>
      <c r="E437" s="15"/>
      <c r="F437" s="16">
        <f>F438</f>
        <v>2664</v>
      </c>
      <c r="G437" s="16">
        <f t="shared" si="212"/>
        <v>0</v>
      </c>
      <c r="H437" s="16">
        <f t="shared" si="212"/>
        <v>2664</v>
      </c>
      <c r="I437" s="16">
        <f t="shared" si="212"/>
        <v>0</v>
      </c>
      <c r="J437" s="18">
        <f t="shared" si="189"/>
        <v>100</v>
      </c>
      <c r="K437" s="18"/>
    </row>
    <row r="438" spans="1:11" ht="16.5" x14ac:dyDescent="0.25">
      <c r="A438" s="14" t="s">
        <v>39</v>
      </c>
      <c r="B438" s="15" t="s">
        <v>44</v>
      </c>
      <c r="C438" s="15" t="s">
        <v>171</v>
      </c>
      <c r="D438" s="15" t="s">
        <v>273</v>
      </c>
      <c r="E438" s="15" t="s">
        <v>40</v>
      </c>
      <c r="F438" s="16">
        <f>F439+F440</f>
        <v>2664</v>
      </c>
      <c r="G438" s="16">
        <f t="shared" ref="G438:I438" si="213">G439+G440</f>
        <v>0</v>
      </c>
      <c r="H438" s="16">
        <f t="shared" si="213"/>
        <v>2664</v>
      </c>
      <c r="I438" s="16">
        <f t="shared" si="213"/>
        <v>0</v>
      </c>
      <c r="J438" s="18">
        <f t="shared" si="189"/>
        <v>100</v>
      </c>
      <c r="K438" s="18"/>
    </row>
    <row r="439" spans="1:11" ht="16.5" x14ac:dyDescent="0.25">
      <c r="A439" s="14" t="s">
        <v>151</v>
      </c>
      <c r="B439" s="15" t="s">
        <v>44</v>
      </c>
      <c r="C439" s="15" t="s">
        <v>171</v>
      </c>
      <c r="D439" s="15" t="s">
        <v>273</v>
      </c>
      <c r="E439" s="15" t="s">
        <v>152</v>
      </c>
      <c r="F439" s="16">
        <v>1127</v>
      </c>
      <c r="G439" s="16">
        <v>0</v>
      </c>
      <c r="H439" s="16">
        <v>1127</v>
      </c>
      <c r="I439" s="16">
        <v>0</v>
      </c>
      <c r="J439" s="18">
        <f t="shared" si="189"/>
        <v>100</v>
      </c>
      <c r="K439" s="18"/>
    </row>
    <row r="440" spans="1:11" ht="16.5" x14ac:dyDescent="0.25">
      <c r="A440" s="14" t="s">
        <v>41</v>
      </c>
      <c r="B440" s="15" t="s">
        <v>44</v>
      </c>
      <c r="C440" s="15" t="s">
        <v>171</v>
      </c>
      <c r="D440" s="15" t="s">
        <v>273</v>
      </c>
      <c r="E440" s="15" t="s">
        <v>42</v>
      </c>
      <c r="F440" s="16">
        <v>1537</v>
      </c>
      <c r="G440" s="16">
        <v>0</v>
      </c>
      <c r="H440" s="16">
        <v>1537</v>
      </c>
      <c r="I440" s="16">
        <v>0</v>
      </c>
      <c r="J440" s="18">
        <f t="shared" si="189"/>
        <v>100</v>
      </c>
      <c r="K440" s="18"/>
    </row>
    <row r="441" spans="1:11" ht="37.5" x14ac:dyDescent="0.3">
      <c r="A441" s="11" t="s">
        <v>274</v>
      </c>
      <c r="B441" s="12" t="s">
        <v>44</v>
      </c>
      <c r="C441" s="12" t="s">
        <v>275</v>
      </c>
      <c r="D441" s="12"/>
      <c r="E441" s="12"/>
      <c r="F441" s="13">
        <f>F442+F454+F463+F468</f>
        <v>98500</v>
      </c>
      <c r="G441" s="13">
        <f t="shared" ref="G441:I441" si="214">G442+G454+G463+G468</f>
        <v>546</v>
      </c>
      <c r="H441" s="13">
        <f t="shared" si="214"/>
        <v>94423</v>
      </c>
      <c r="I441" s="13">
        <f t="shared" si="214"/>
        <v>546</v>
      </c>
      <c r="J441" s="21">
        <f t="shared" si="189"/>
        <v>95.860913705583755</v>
      </c>
      <c r="K441" s="21">
        <f t="shared" si="190"/>
        <v>100</v>
      </c>
    </row>
    <row r="442" spans="1:11" ht="49.5" x14ac:dyDescent="0.25">
      <c r="A442" s="14" t="s">
        <v>276</v>
      </c>
      <c r="B442" s="15" t="s">
        <v>44</v>
      </c>
      <c r="C442" s="15" t="s">
        <v>275</v>
      </c>
      <c r="D442" s="15" t="s">
        <v>277</v>
      </c>
      <c r="E442" s="15"/>
      <c r="F442" s="16">
        <f>F443+F447+F451</f>
        <v>28620</v>
      </c>
      <c r="G442" s="16">
        <f t="shared" ref="G442:I442" si="215">G443+G447+G451</f>
        <v>546</v>
      </c>
      <c r="H442" s="16">
        <f t="shared" si="215"/>
        <v>26666</v>
      </c>
      <c r="I442" s="16">
        <f t="shared" si="215"/>
        <v>546</v>
      </c>
      <c r="J442" s="18">
        <f t="shared" si="189"/>
        <v>93.17260656883299</v>
      </c>
      <c r="K442" s="18">
        <f t="shared" si="190"/>
        <v>100</v>
      </c>
    </row>
    <row r="443" spans="1:11" ht="33" x14ac:dyDescent="0.25">
      <c r="A443" s="14" t="s">
        <v>92</v>
      </c>
      <c r="B443" s="15" t="s">
        <v>44</v>
      </c>
      <c r="C443" s="15" t="s">
        <v>275</v>
      </c>
      <c r="D443" s="15" t="s">
        <v>278</v>
      </c>
      <c r="E443" s="15"/>
      <c r="F443" s="16">
        <f>F444</f>
        <v>23972</v>
      </c>
      <c r="G443" s="16">
        <f t="shared" ref="G443:I445" si="216">G444</f>
        <v>0</v>
      </c>
      <c r="H443" s="16">
        <f t="shared" si="216"/>
        <v>23972</v>
      </c>
      <c r="I443" s="16">
        <f t="shared" si="216"/>
        <v>0</v>
      </c>
      <c r="J443" s="18">
        <f t="shared" si="189"/>
        <v>100</v>
      </c>
      <c r="K443" s="18"/>
    </row>
    <row r="444" spans="1:11" ht="33" x14ac:dyDescent="0.25">
      <c r="A444" s="14" t="s">
        <v>279</v>
      </c>
      <c r="B444" s="15" t="s">
        <v>44</v>
      </c>
      <c r="C444" s="15" t="s">
        <v>275</v>
      </c>
      <c r="D444" s="15" t="s">
        <v>280</v>
      </c>
      <c r="E444" s="15"/>
      <c r="F444" s="16">
        <f>F445</f>
        <v>23972</v>
      </c>
      <c r="G444" s="16">
        <f t="shared" si="216"/>
        <v>0</v>
      </c>
      <c r="H444" s="16">
        <f t="shared" si="216"/>
        <v>23972</v>
      </c>
      <c r="I444" s="16">
        <f t="shared" si="216"/>
        <v>0</v>
      </c>
      <c r="J444" s="18">
        <f t="shared" si="189"/>
        <v>100</v>
      </c>
      <c r="K444" s="18"/>
    </row>
    <row r="445" spans="1:11" ht="33" x14ac:dyDescent="0.25">
      <c r="A445" s="14" t="s">
        <v>96</v>
      </c>
      <c r="B445" s="15" t="s">
        <v>44</v>
      </c>
      <c r="C445" s="15" t="s">
        <v>275</v>
      </c>
      <c r="D445" s="15" t="s">
        <v>280</v>
      </c>
      <c r="E445" s="15" t="s">
        <v>97</v>
      </c>
      <c r="F445" s="16">
        <f>F446</f>
        <v>23972</v>
      </c>
      <c r="G445" s="16">
        <f t="shared" si="216"/>
        <v>0</v>
      </c>
      <c r="H445" s="16">
        <f t="shared" si="216"/>
        <v>23972</v>
      </c>
      <c r="I445" s="16">
        <f t="shared" si="216"/>
        <v>0</v>
      </c>
      <c r="J445" s="18">
        <f t="shared" si="189"/>
        <v>100</v>
      </c>
      <c r="K445" s="18"/>
    </row>
    <row r="446" spans="1:11" ht="16.5" x14ac:dyDescent="0.25">
      <c r="A446" s="14" t="s">
        <v>212</v>
      </c>
      <c r="B446" s="15" t="s">
        <v>44</v>
      </c>
      <c r="C446" s="15" t="s">
        <v>275</v>
      </c>
      <c r="D446" s="15" t="s">
        <v>280</v>
      </c>
      <c r="E446" s="15" t="s">
        <v>213</v>
      </c>
      <c r="F446" s="16">
        <v>23972</v>
      </c>
      <c r="G446" s="16">
        <v>0</v>
      </c>
      <c r="H446" s="16">
        <v>23972</v>
      </c>
      <c r="I446" s="16">
        <v>0</v>
      </c>
      <c r="J446" s="18">
        <f t="shared" si="189"/>
        <v>100</v>
      </c>
      <c r="K446" s="18"/>
    </row>
    <row r="447" spans="1:11" ht="16.5" x14ac:dyDescent="0.25">
      <c r="A447" s="14" t="s">
        <v>72</v>
      </c>
      <c r="B447" s="15" t="s">
        <v>44</v>
      </c>
      <c r="C447" s="15" t="s">
        <v>275</v>
      </c>
      <c r="D447" s="15" t="s">
        <v>281</v>
      </c>
      <c r="E447" s="15"/>
      <c r="F447" s="16">
        <f>F448</f>
        <v>4096</v>
      </c>
      <c r="G447" s="16">
        <f t="shared" ref="G447:I449" si="217">G448</f>
        <v>0</v>
      </c>
      <c r="H447" s="16">
        <f t="shared" si="217"/>
        <v>2142</v>
      </c>
      <c r="I447" s="16">
        <f t="shared" si="217"/>
        <v>0</v>
      </c>
      <c r="J447" s="18">
        <f t="shared" si="189"/>
        <v>52.294921875</v>
      </c>
      <c r="K447" s="18"/>
    </row>
    <row r="448" spans="1:11" ht="16.5" x14ac:dyDescent="0.25">
      <c r="A448" s="14" t="s">
        <v>282</v>
      </c>
      <c r="B448" s="15" t="s">
        <v>44</v>
      </c>
      <c r="C448" s="15" t="s">
        <v>275</v>
      </c>
      <c r="D448" s="15" t="s">
        <v>283</v>
      </c>
      <c r="E448" s="15"/>
      <c r="F448" s="16">
        <f>F449</f>
        <v>4096</v>
      </c>
      <c r="G448" s="16">
        <f t="shared" si="217"/>
        <v>0</v>
      </c>
      <c r="H448" s="16">
        <f t="shared" si="217"/>
        <v>2142</v>
      </c>
      <c r="I448" s="16">
        <f t="shared" si="217"/>
        <v>0</v>
      </c>
      <c r="J448" s="18">
        <f t="shared" si="189"/>
        <v>52.294921875</v>
      </c>
      <c r="K448" s="18"/>
    </row>
    <row r="449" spans="1:11" ht="33" x14ac:dyDescent="0.25">
      <c r="A449" s="14" t="s">
        <v>31</v>
      </c>
      <c r="B449" s="15" t="s">
        <v>44</v>
      </c>
      <c r="C449" s="15" t="s">
        <v>275</v>
      </c>
      <c r="D449" s="15" t="s">
        <v>283</v>
      </c>
      <c r="E449" s="15" t="s">
        <v>32</v>
      </c>
      <c r="F449" s="16">
        <f>F450</f>
        <v>4096</v>
      </c>
      <c r="G449" s="16">
        <f t="shared" si="217"/>
        <v>0</v>
      </c>
      <c r="H449" s="16">
        <f t="shared" si="217"/>
        <v>2142</v>
      </c>
      <c r="I449" s="16">
        <f t="shared" si="217"/>
        <v>0</v>
      </c>
      <c r="J449" s="18">
        <f t="shared" si="189"/>
        <v>52.294921875</v>
      </c>
      <c r="K449" s="18"/>
    </row>
    <row r="450" spans="1:11" ht="33" x14ac:dyDescent="0.25">
      <c r="A450" s="14" t="s">
        <v>33</v>
      </c>
      <c r="B450" s="15" t="s">
        <v>44</v>
      </c>
      <c r="C450" s="15" t="s">
        <v>275</v>
      </c>
      <c r="D450" s="15" t="s">
        <v>283</v>
      </c>
      <c r="E450" s="15" t="s">
        <v>34</v>
      </c>
      <c r="F450" s="16">
        <v>4096</v>
      </c>
      <c r="G450" s="16">
        <v>0</v>
      </c>
      <c r="H450" s="16">
        <v>2142</v>
      </c>
      <c r="I450" s="16">
        <v>0</v>
      </c>
      <c r="J450" s="18">
        <f t="shared" si="189"/>
        <v>52.294921875</v>
      </c>
      <c r="K450" s="18"/>
    </row>
    <row r="451" spans="1:11" ht="33" x14ac:dyDescent="0.25">
      <c r="A451" s="14" t="s">
        <v>284</v>
      </c>
      <c r="B451" s="15" t="s">
        <v>44</v>
      </c>
      <c r="C451" s="15" t="s">
        <v>275</v>
      </c>
      <c r="D451" s="15" t="s">
        <v>285</v>
      </c>
      <c r="E451" s="15"/>
      <c r="F451" s="16">
        <f>F452</f>
        <v>552</v>
      </c>
      <c r="G451" s="16">
        <f t="shared" ref="G451:I452" si="218">G452</f>
        <v>546</v>
      </c>
      <c r="H451" s="16">
        <f t="shared" si="218"/>
        <v>552</v>
      </c>
      <c r="I451" s="16">
        <f t="shared" si="218"/>
        <v>546</v>
      </c>
      <c r="J451" s="18">
        <f t="shared" si="189"/>
        <v>100</v>
      </c>
      <c r="K451" s="18">
        <f t="shared" si="190"/>
        <v>100</v>
      </c>
    </row>
    <row r="452" spans="1:11" ht="33" x14ac:dyDescent="0.25">
      <c r="A452" s="14" t="s">
        <v>31</v>
      </c>
      <c r="B452" s="15" t="s">
        <v>44</v>
      </c>
      <c r="C452" s="15" t="s">
        <v>275</v>
      </c>
      <c r="D452" s="15" t="s">
        <v>285</v>
      </c>
      <c r="E452" s="15" t="s">
        <v>32</v>
      </c>
      <c r="F452" s="16">
        <f>F453</f>
        <v>552</v>
      </c>
      <c r="G452" s="16">
        <f t="shared" si="218"/>
        <v>546</v>
      </c>
      <c r="H452" s="16">
        <f t="shared" si="218"/>
        <v>552</v>
      </c>
      <c r="I452" s="16">
        <f t="shared" si="218"/>
        <v>546</v>
      </c>
      <c r="J452" s="18">
        <f t="shared" si="189"/>
        <v>100</v>
      </c>
      <c r="K452" s="18">
        <f t="shared" si="190"/>
        <v>100</v>
      </c>
    </row>
    <row r="453" spans="1:11" ht="33" x14ac:dyDescent="0.25">
      <c r="A453" s="14" t="s">
        <v>33</v>
      </c>
      <c r="B453" s="15" t="s">
        <v>44</v>
      </c>
      <c r="C453" s="15" t="s">
        <v>275</v>
      </c>
      <c r="D453" s="15" t="s">
        <v>285</v>
      </c>
      <c r="E453" s="15" t="s">
        <v>34</v>
      </c>
      <c r="F453" s="16">
        <v>552</v>
      </c>
      <c r="G453" s="16">
        <v>546</v>
      </c>
      <c r="H453" s="16">
        <v>552</v>
      </c>
      <c r="I453" s="16">
        <v>546</v>
      </c>
      <c r="J453" s="18">
        <f t="shared" si="189"/>
        <v>100</v>
      </c>
      <c r="K453" s="18">
        <f t="shared" si="190"/>
        <v>100</v>
      </c>
    </row>
    <row r="454" spans="1:11" ht="66" x14ac:dyDescent="0.25">
      <c r="A454" s="14" t="s">
        <v>286</v>
      </c>
      <c r="B454" s="15" t="s">
        <v>44</v>
      </c>
      <c r="C454" s="15" t="s">
        <v>275</v>
      </c>
      <c r="D454" s="15" t="s">
        <v>287</v>
      </c>
      <c r="E454" s="15"/>
      <c r="F454" s="16">
        <f>F455+F459</f>
        <v>56628</v>
      </c>
      <c r="G454" s="16">
        <f t="shared" ref="G454:I454" si="219">G455+G459</f>
        <v>0</v>
      </c>
      <c r="H454" s="16">
        <f t="shared" si="219"/>
        <v>56628</v>
      </c>
      <c r="I454" s="16">
        <f t="shared" si="219"/>
        <v>0</v>
      </c>
      <c r="J454" s="18">
        <f t="shared" ref="J454:J517" si="220">H454/F454*100</f>
        <v>100</v>
      </c>
      <c r="K454" s="18"/>
    </row>
    <row r="455" spans="1:11" ht="33" x14ac:dyDescent="0.25">
      <c r="A455" s="14" t="s">
        <v>92</v>
      </c>
      <c r="B455" s="15" t="s">
        <v>44</v>
      </c>
      <c r="C455" s="15" t="s">
        <v>275</v>
      </c>
      <c r="D455" s="15" t="s">
        <v>288</v>
      </c>
      <c r="E455" s="15"/>
      <c r="F455" s="16">
        <f>F456</f>
        <v>37341</v>
      </c>
      <c r="G455" s="16">
        <f t="shared" ref="G455:I457" si="221">G456</f>
        <v>0</v>
      </c>
      <c r="H455" s="16">
        <f t="shared" si="221"/>
        <v>37341</v>
      </c>
      <c r="I455" s="16">
        <f t="shared" si="221"/>
        <v>0</v>
      </c>
      <c r="J455" s="18">
        <f t="shared" si="220"/>
        <v>100</v>
      </c>
      <c r="K455" s="18"/>
    </row>
    <row r="456" spans="1:11" ht="33" x14ac:dyDescent="0.25">
      <c r="A456" s="14" t="s">
        <v>289</v>
      </c>
      <c r="B456" s="15" t="s">
        <v>44</v>
      </c>
      <c r="C456" s="15" t="s">
        <v>275</v>
      </c>
      <c r="D456" s="15" t="s">
        <v>290</v>
      </c>
      <c r="E456" s="15"/>
      <c r="F456" s="16">
        <f>F457</f>
        <v>37341</v>
      </c>
      <c r="G456" s="16">
        <f t="shared" si="221"/>
        <v>0</v>
      </c>
      <c r="H456" s="16">
        <f t="shared" si="221"/>
        <v>37341</v>
      </c>
      <c r="I456" s="16">
        <f t="shared" si="221"/>
        <v>0</v>
      </c>
      <c r="J456" s="18">
        <f t="shared" si="220"/>
        <v>100</v>
      </c>
      <c r="K456" s="18"/>
    </row>
    <row r="457" spans="1:11" ht="33" x14ac:dyDescent="0.25">
      <c r="A457" s="14" t="s">
        <v>96</v>
      </c>
      <c r="B457" s="15" t="s">
        <v>44</v>
      </c>
      <c r="C457" s="15" t="s">
        <v>275</v>
      </c>
      <c r="D457" s="15" t="s">
        <v>290</v>
      </c>
      <c r="E457" s="15" t="s">
        <v>97</v>
      </c>
      <c r="F457" s="16">
        <f>F458</f>
        <v>37341</v>
      </c>
      <c r="G457" s="16">
        <f t="shared" si="221"/>
        <v>0</v>
      </c>
      <c r="H457" s="16">
        <f t="shared" si="221"/>
        <v>37341</v>
      </c>
      <c r="I457" s="16">
        <f t="shared" si="221"/>
        <v>0</v>
      </c>
      <c r="J457" s="18">
        <f t="shared" si="220"/>
        <v>100</v>
      </c>
      <c r="K457" s="18"/>
    </row>
    <row r="458" spans="1:11" ht="16.5" x14ac:dyDescent="0.25">
      <c r="A458" s="14" t="s">
        <v>98</v>
      </c>
      <c r="B458" s="15" t="s">
        <v>44</v>
      </c>
      <c r="C458" s="15" t="s">
        <v>275</v>
      </c>
      <c r="D458" s="15" t="s">
        <v>290</v>
      </c>
      <c r="E458" s="15" t="s">
        <v>99</v>
      </c>
      <c r="F458" s="16">
        <v>37341</v>
      </c>
      <c r="G458" s="16">
        <v>0</v>
      </c>
      <c r="H458" s="16">
        <v>37341</v>
      </c>
      <c r="I458" s="16">
        <v>0</v>
      </c>
      <c r="J458" s="18">
        <f t="shared" si="220"/>
        <v>100</v>
      </c>
      <c r="K458" s="18"/>
    </row>
    <row r="459" spans="1:11" ht="16.5" x14ac:dyDescent="0.25">
      <c r="A459" s="14" t="s">
        <v>181</v>
      </c>
      <c r="B459" s="15" t="s">
        <v>44</v>
      </c>
      <c r="C459" s="15" t="s">
        <v>275</v>
      </c>
      <c r="D459" s="15" t="s">
        <v>291</v>
      </c>
      <c r="E459" s="15"/>
      <c r="F459" s="16">
        <f>F460</f>
        <v>19287</v>
      </c>
      <c r="G459" s="16">
        <f t="shared" ref="G459:I461" si="222">G460</f>
        <v>0</v>
      </c>
      <c r="H459" s="16">
        <f t="shared" si="222"/>
        <v>19287</v>
      </c>
      <c r="I459" s="16">
        <f t="shared" si="222"/>
        <v>0</v>
      </c>
      <c r="J459" s="18">
        <f t="shared" si="220"/>
        <v>100</v>
      </c>
      <c r="K459" s="18"/>
    </row>
    <row r="460" spans="1:11" ht="165" x14ac:dyDescent="0.25">
      <c r="A460" s="17" t="s">
        <v>292</v>
      </c>
      <c r="B460" s="15" t="s">
        <v>44</v>
      </c>
      <c r="C460" s="15" t="s">
        <v>275</v>
      </c>
      <c r="D460" s="15" t="s">
        <v>293</v>
      </c>
      <c r="E460" s="15"/>
      <c r="F460" s="16">
        <f>F461</f>
        <v>19287</v>
      </c>
      <c r="G460" s="16">
        <f t="shared" si="222"/>
        <v>0</v>
      </c>
      <c r="H460" s="16">
        <f t="shared" si="222"/>
        <v>19287</v>
      </c>
      <c r="I460" s="16">
        <f t="shared" si="222"/>
        <v>0</v>
      </c>
      <c r="J460" s="18">
        <f t="shared" si="220"/>
        <v>100</v>
      </c>
      <c r="K460" s="18"/>
    </row>
    <row r="461" spans="1:11" ht="33" x14ac:dyDescent="0.25">
      <c r="A461" s="14" t="s">
        <v>96</v>
      </c>
      <c r="B461" s="15" t="s">
        <v>44</v>
      </c>
      <c r="C461" s="15" t="s">
        <v>275</v>
      </c>
      <c r="D461" s="15" t="s">
        <v>293</v>
      </c>
      <c r="E461" s="15" t="s">
        <v>97</v>
      </c>
      <c r="F461" s="16">
        <f>F462</f>
        <v>19287</v>
      </c>
      <c r="G461" s="16">
        <f t="shared" si="222"/>
        <v>0</v>
      </c>
      <c r="H461" s="16">
        <f t="shared" si="222"/>
        <v>19287</v>
      </c>
      <c r="I461" s="16">
        <f t="shared" si="222"/>
        <v>0</v>
      </c>
      <c r="J461" s="18">
        <f t="shared" si="220"/>
        <v>100</v>
      </c>
      <c r="K461" s="18"/>
    </row>
    <row r="462" spans="1:11" ht="66" x14ac:dyDescent="0.25">
      <c r="A462" s="14" t="s">
        <v>185</v>
      </c>
      <c r="B462" s="15" t="s">
        <v>44</v>
      </c>
      <c r="C462" s="15" t="s">
        <v>275</v>
      </c>
      <c r="D462" s="15" t="s">
        <v>293</v>
      </c>
      <c r="E462" s="15" t="s">
        <v>186</v>
      </c>
      <c r="F462" s="16">
        <v>19287</v>
      </c>
      <c r="G462" s="16">
        <v>0</v>
      </c>
      <c r="H462" s="16">
        <v>19287</v>
      </c>
      <c r="I462" s="16">
        <v>0</v>
      </c>
      <c r="J462" s="18">
        <f t="shared" si="220"/>
        <v>100</v>
      </c>
      <c r="K462" s="18"/>
    </row>
    <row r="463" spans="1:11" ht="49.5" x14ac:dyDescent="0.25">
      <c r="A463" s="14" t="s">
        <v>294</v>
      </c>
      <c r="B463" s="15" t="s">
        <v>44</v>
      </c>
      <c r="C463" s="15" t="s">
        <v>275</v>
      </c>
      <c r="D463" s="15" t="s">
        <v>295</v>
      </c>
      <c r="E463" s="15"/>
      <c r="F463" s="16">
        <f>F464</f>
        <v>8072</v>
      </c>
      <c r="G463" s="16">
        <f t="shared" ref="G463:I466" si="223">G464</f>
        <v>0</v>
      </c>
      <c r="H463" s="16">
        <f t="shared" si="223"/>
        <v>8072</v>
      </c>
      <c r="I463" s="16">
        <f t="shared" si="223"/>
        <v>0</v>
      </c>
      <c r="J463" s="18">
        <f t="shared" si="220"/>
        <v>100</v>
      </c>
      <c r="K463" s="18"/>
    </row>
    <row r="464" spans="1:11" ht="16.5" x14ac:dyDescent="0.25">
      <c r="A464" s="14" t="s">
        <v>72</v>
      </c>
      <c r="B464" s="15" t="s">
        <v>44</v>
      </c>
      <c r="C464" s="15" t="s">
        <v>275</v>
      </c>
      <c r="D464" s="15" t="s">
        <v>296</v>
      </c>
      <c r="E464" s="15"/>
      <c r="F464" s="16">
        <f>F465</f>
        <v>8072</v>
      </c>
      <c r="G464" s="16">
        <f t="shared" si="223"/>
        <v>0</v>
      </c>
      <c r="H464" s="16">
        <f t="shared" si="223"/>
        <v>8072</v>
      </c>
      <c r="I464" s="16">
        <f t="shared" si="223"/>
        <v>0</v>
      </c>
      <c r="J464" s="18">
        <f t="shared" si="220"/>
        <v>100</v>
      </c>
      <c r="K464" s="18"/>
    </row>
    <row r="465" spans="1:11" ht="16.5" x14ac:dyDescent="0.25">
      <c r="A465" s="14" t="s">
        <v>297</v>
      </c>
      <c r="B465" s="15" t="s">
        <v>44</v>
      </c>
      <c r="C465" s="15" t="s">
        <v>275</v>
      </c>
      <c r="D465" s="15" t="s">
        <v>298</v>
      </c>
      <c r="E465" s="15"/>
      <c r="F465" s="16">
        <f>F466</f>
        <v>8072</v>
      </c>
      <c r="G465" s="16">
        <f t="shared" si="223"/>
        <v>0</v>
      </c>
      <c r="H465" s="16">
        <f t="shared" si="223"/>
        <v>8072</v>
      </c>
      <c r="I465" s="16">
        <f t="shared" si="223"/>
        <v>0</v>
      </c>
      <c r="J465" s="18">
        <f t="shared" si="220"/>
        <v>100</v>
      </c>
      <c r="K465" s="18"/>
    </row>
    <row r="466" spans="1:11" ht="33" x14ac:dyDescent="0.25">
      <c r="A466" s="14" t="s">
        <v>31</v>
      </c>
      <c r="B466" s="15" t="s">
        <v>44</v>
      </c>
      <c r="C466" s="15" t="s">
        <v>275</v>
      </c>
      <c r="D466" s="15" t="s">
        <v>298</v>
      </c>
      <c r="E466" s="15" t="s">
        <v>32</v>
      </c>
      <c r="F466" s="16">
        <f>F467</f>
        <v>8072</v>
      </c>
      <c r="G466" s="16">
        <f t="shared" si="223"/>
        <v>0</v>
      </c>
      <c r="H466" s="16">
        <f t="shared" si="223"/>
        <v>8072</v>
      </c>
      <c r="I466" s="16">
        <f t="shared" si="223"/>
        <v>0</v>
      </c>
      <c r="J466" s="18">
        <f t="shared" si="220"/>
        <v>100</v>
      </c>
      <c r="K466" s="18"/>
    </row>
    <row r="467" spans="1:11" ht="33" x14ac:dyDescent="0.25">
      <c r="A467" s="14" t="s">
        <v>33</v>
      </c>
      <c r="B467" s="15" t="s">
        <v>44</v>
      </c>
      <c r="C467" s="15" t="s">
        <v>275</v>
      </c>
      <c r="D467" s="15" t="s">
        <v>298</v>
      </c>
      <c r="E467" s="15" t="s">
        <v>34</v>
      </c>
      <c r="F467" s="16">
        <v>8072</v>
      </c>
      <c r="G467" s="16">
        <v>0</v>
      </c>
      <c r="H467" s="16">
        <v>8072</v>
      </c>
      <c r="I467" s="16">
        <v>0</v>
      </c>
      <c r="J467" s="18">
        <f t="shared" si="220"/>
        <v>100</v>
      </c>
      <c r="K467" s="18"/>
    </row>
    <row r="468" spans="1:11" ht="16.5" x14ac:dyDescent="0.25">
      <c r="A468" s="14" t="s">
        <v>22</v>
      </c>
      <c r="B468" s="15" t="s">
        <v>44</v>
      </c>
      <c r="C468" s="15" t="s">
        <v>275</v>
      </c>
      <c r="D468" s="15" t="s">
        <v>23</v>
      </c>
      <c r="E468" s="15"/>
      <c r="F468" s="16">
        <f>F469</f>
        <v>5180</v>
      </c>
      <c r="G468" s="16">
        <f t="shared" ref="G468:I471" si="224">G469</f>
        <v>0</v>
      </c>
      <c r="H468" s="16">
        <f t="shared" si="224"/>
        <v>3057</v>
      </c>
      <c r="I468" s="16">
        <f t="shared" si="224"/>
        <v>0</v>
      </c>
      <c r="J468" s="18">
        <f t="shared" si="220"/>
        <v>59.015444015444018</v>
      </c>
      <c r="K468" s="18"/>
    </row>
    <row r="469" spans="1:11" ht="16.5" x14ac:dyDescent="0.25">
      <c r="A469" s="14" t="s">
        <v>72</v>
      </c>
      <c r="B469" s="15" t="s">
        <v>44</v>
      </c>
      <c r="C469" s="15" t="s">
        <v>275</v>
      </c>
      <c r="D469" s="15" t="s">
        <v>73</v>
      </c>
      <c r="E469" s="15"/>
      <c r="F469" s="16">
        <f>F470</f>
        <v>5180</v>
      </c>
      <c r="G469" s="16">
        <f t="shared" si="224"/>
        <v>0</v>
      </c>
      <c r="H469" s="16">
        <f t="shared" si="224"/>
        <v>3057</v>
      </c>
      <c r="I469" s="16">
        <f t="shared" si="224"/>
        <v>0</v>
      </c>
      <c r="J469" s="18">
        <f t="shared" si="220"/>
        <v>59.015444015444018</v>
      </c>
      <c r="K469" s="18"/>
    </row>
    <row r="470" spans="1:11" ht="16.5" x14ac:dyDescent="0.25">
      <c r="A470" s="14" t="s">
        <v>299</v>
      </c>
      <c r="B470" s="15" t="s">
        <v>44</v>
      </c>
      <c r="C470" s="15" t="s">
        <v>275</v>
      </c>
      <c r="D470" s="15" t="s">
        <v>300</v>
      </c>
      <c r="E470" s="15"/>
      <c r="F470" s="16">
        <f>F471</f>
        <v>5180</v>
      </c>
      <c r="G470" s="16">
        <f t="shared" si="224"/>
        <v>0</v>
      </c>
      <c r="H470" s="16">
        <f t="shared" si="224"/>
        <v>3057</v>
      </c>
      <c r="I470" s="16">
        <f t="shared" si="224"/>
        <v>0</v>
      </c>
      <c r="J470" s="18">
        <f t="shared" si="220"/>
        <v>59.015444015444018</v>
      </c>
      <c r="K470" s="18"/>
    </row>
    <row r="471" spans="1:11" ht="33" x14ac:dyDescent="0.25">
      <c r="A471" s="14" t="s">
        <v>31</v>
      </c>
      <c r="B471" s="15" t="s">
        <v>44</v>
      </c>
      <c r="C471" s="15" t="s">
        <v>275</v>
      </c>
      <c r="D471" s="15" t="s">
        <v>300</v>
      </c>
      <c r="E471" s="15" t="s">
        <v>32</v>
      </c>
      <c r="F471" s="16">
        <f>F472</f>
        <v>5180</v>
      </c>
      <c r="G471" s="16">
        <f t="shared" si="224"/>
        <v>0</v>
      </c>
      <c r="H471" s="16">
        <f t="shared" si="224"/>
        <v>3057</v>
      </c>
      <c r="I471" s="16">
        <f t="shared" si="224"/>
        <v>0</v>
      </c>
      <c r="J471" s="18">
        <f t="shared" si="220"/>
        <v>59.015444015444018</v>
      </c>
      <c r="K471" s="18"/>
    </row>
    <row r="472" spans="1:11" ht="33" x14ac:dyDescent="0.25">
      <c r="A472" s="14" t="s">
        <v>33</v>
      </c>
      <c r="B472" s="15" t="s">
        <v>44</v>
      </c>
      <c r="C472" s="15" t="s">
        <v>275</v>
      </c>
      <c r="D472" s="15" t="s">
        <v>300</v>
      </c>
      <c r="E472" s="15" t="s">
        <v>34</v>
      </c>
      <c r="F472" s="16">
        <v>5180</v>
      </c>
      <c r="G472" s="16">
        <v>0</v>
      </c>
      <c r="H472" s="16">
        <v>3057</v>
      </c>
      <c r="I472" s="16">
        <v>0</v>
      </c>
      <c r="J472" s="18">
        <f t="shared" si="220"/>
        <v>59.015444015444018</v>
      </c>
      <c r="K472" s="18"/>
    </row>
    <row r="473" spans="1:11" ht="51" customHeight="1" x14ac:dyDescent="0.3">
      <c r="A473" s="8" t="s">
        <v>301</v>
      </c>
      <c r="B473" s="9" t="s">
        <v>203</v>
      </c>
      <c r="C473" s="9" t="s">
        <v>7</v>
      </c>
      <c r="D473" s="9"/>
      <c r="E473" s="9"/>
      <c r="F473" s="10">
        <f>F474+F502+F530+F585</f>
        <v>2707722</v>
      </c>
      <c r="G473" s="10">
        <f t="shared" ref="G473:I473" si="225">G474+G502+G530+G585</f>
        <v>370965</v>
      </c>
      <c r="H473" s="10">
        <f t="shared" si="225"/>
        <v>2484998</v>
      </c>
      <c r="I473" s="10">
        <f t="shared" si="225"/>
        <v>229769</v>
      </c>
      <c r="J473" s="20">
        <f t="shared" si="220"/>
        <v>91.774487927490341</v>
      </c>
      <c r="K473" s="20">
        <f t="shared" ref="K473" si="226">I473/G473*100</f>
        <v>61.938188238782629</v>
      </c>
    </row>
    <row r="474" spans="1:11" ht="18.75" x14ac:dyDescent="0.3">
      <c r="A474" s="11" t="s">
        <v>302</v>
      </c>
      <c r="B474" s="12" t="s">
        <v>203</v>
      </c>
      <c r="C474" s="12" t="s">
        <v>6</v>
      </c>
      <c r="D474" s="12"/>
      <c r="E474" s="12"/>
      <c r="F474" s="13">
        <f>F475+F483+F488+F493</f>
        <v>81771</v>
      </c>
      <c r="G474" s="13">
        <f t="shared" ref="G474:I474" si="227">G475+G483+G488+G493</f>
        <v>0</v>
      </c>
      <c r="H474" s="13">
        <f t="shared" si="227"/>
        <v>69049</v>
      </c>
      <c r="I474" s="13">
        <f t="shared" si="227"/>
        <v>0</v>
      </c>
      <c r="J474" s="21">
        <f t="shared" si="220"/>
        <v>84.441917061060764</v>
      </c>
      <c r="K474" s="21"/>
    </row>
    <row r="475" spans="1:11" ht="49.5" x14ac:dyDescent="0.25">
      <c r="A475" s="14" t="s">
        <v>303</v>
      </c>
      <c r="B475" s="15" t="s">
        <v>203</v>
      </c>
      <c r="C475" s="15" t="s">
        <v>6</v>
      </c>
      <c r="D475" s="15" t="s">
        <v>304</v>
      </c>
      <c r="E475" s="15"/>
      <c r="F475" s="16">
        <f>F476</f>
        <v>32075</v>
      </c>
      <c r="G475" s="16">
        <f t="shared" ref="G475:I475" si="228">G476</f>
        <v>0</v>
      </c>
      <c r="H475" s="16">
        <f t="shared" si="228"/>
        <v>23769</v>
      </c>
      <c r="I475" s="16">
        <f t="shared" si="228"/>
        <v>0</v>
      </c>
      <c r="J475" s="18">
        <f t="shared" si="220"/>
        <v>74.104442712392824</v>
      </c>
      <c r="K475" s="18"/>
    </row>
    <row r="476" spans="1:11" ht="16.5" x14ac:dyDescent="0.25">
      <c r="A476" s="14" t="s">
        <v>72</v>
      </c>
      <c r="B476" s="15" t="s">
        <v>203</v>
      </c>
      <c r="C476" s="15" t="s">
        <v>6</v>
      </c>
      <c r="D476" s="15" t="s">
        <v>305</v>
      </c>
      <c r="E476" s="15"/>
      <c r="F476" s="16">
        <f>F477+F480</f>
        <v>32075</v>
      </c>
      <c r="G476" s="16">
        <f t="shared" ref="G476:I476" si="229">G477+G480</f>
        <v>0</v>
      </c>
      <c r="H476" s="16">
        <f t="shared" si="229"/>
        <v>23769</v>
      </c>
      <c r="I476" s="16">
        <f t="shared" si="229"/>
        <v>0</v>
      </c>
      <c r="J476" s="18">
        <f t="shared" si="220"/>
        <v>74.104442712392824</v>
      </c>
      <c r="K476" s="18"/>
    </row>
    <row r="477" spans="1:11" ht="33" x14ac:dyDescent="0.25">
      <c r="A477" s="14" t="s">
        <v>306</v>
      </c>
      <c r="B477" s="15" t="s">
        <v>203</v>
      </c>
      <c r="C477" s="15" t="s">
        <v>6</v>
      </c>
      <c r="D477" s="15" t="s">
        <v>307</v>
      </c>
      <c r="E477" s="15"/>
      <c r="F477" s="16">
        <f>F478</f>
        <v>9951</v>
      </c>
      <c r="G477" s="16">
        <f t="shared" ref="G477:I478" si="230">G478</f>
        <v>0</v>
      </c>
      <c r="H477" s="16">
        <f t="shared" si="230"/>
        <v>9950</v>
      </c>
      <c r="I477" s="16">
        <f t="shared" si="230"/>
        <v>0</v>
      </c>
      <c r="J477" s="18">
        <f t="shared" si="220"/>
        <v>99.989950758717711</v>
      </c>
      <c r="K477" s="18"/>
    </row>
    <row r="478" spans="1:11" ht="16.5" x14ac:dyDescent="0.25">
      <c r="A478" s="14" t="s">
        <v>39</v>
      </c>
      <c r="B478" s="15" t="s">
        <v>203</v>
      </c>
      <c r="C478" s="15" t="s">
        <v>6</v>
      </c>
      <c r="D478" s="15" t="s">
        <v>307</v>
      </c>
      <c r="E478" s="15" t="s">
        <v>40</v>
      </c>
      <c r="F478" s="16">
        <f>F479</f>
        <v>9951</v>
      </c>
      <c r="G478" s="16">
        <f t="shared" si="230"/>
        <v>0</v>
      </c>
      <c r="H478" s="16">
        <f t="shared" si="230"/>
        <v>9950</v>
      </c>
      <c r="I478" s="16">
        <f t="shared" si="230"/>
        <v>0</v>
      </c>
      <c r="J478" s="18">
        <f t="shared" si="220"/>
        <v>99.989950758717711</v>
      </c>
      <c r="K478" s="18"/>
    </row>
    <row r="479" spans="1:11" ht="66" x14ac:dyDescent="0.25">
      <c r="A479" s="14" t="s">
        <v>163</v>
      </c>
      <c r="B479" s="15" t="s">
        <v>203</v>
      </c>
      <c r="C479" s="15" t="s">
        <v>6</v>
      </c>
      <c r="D479" s="15" t="s">
        <v>307</v>
      </c>
      <c r="E479" s="15" t="s">
        <v>164</v>
      </c>
      <c r="F479" s="16">
        <v>9951</v>
      </c>
      <c r="G479" s="16">
        <v>0</v>
      </c>
      <c r="H479" s="16">
        <v>9950</v>
      </c>
      <c r="I479" s="16">
        <v>0</v>
      </c>
      <c r="J479" s="18">
        <f t="shared" si="220"/>
        <v>99.989950758717711</v>
      </c>
      <c r="K479" s="18"/>
    </row>
    <row r="480" spans="1:11" ht="16.5" x14ac:dyDescent="0.25">
      <c r="A480" s="14" t="s">
        <v>308</v>
      </c>
      <c r="B480" s="15" t="s">
        <v>203</v>
      </c>
      <c r="C480" s="15" t="s">
        <v>6</v>
      </c>
      <c r="D480" s="15" t="s">
        <v>309</v>
      </c>
      <c r="E480" s="15"/>
      <c r="F480" s="16">
        <f>F481</f>
        <v>22124</v>
      </c>
      <c r="G480" s="16">
        <f t="shared" ref="G480:I481" si="231">G481</f>
        <v>0</v>
      </c>
      <c r="H480" s="16">
        <f t="shared" si="231"/>
        <v>13819</v>
      </c>
      <c r="I480" s="16">
        <f t="shared" si="231"/>
        <v>0</v>
      </c>
      <c r="J480" s="18">
        <f t="shared" si="220"/>
        <v>62.461580184415112</v>
      </c>
      <c r="K480" s="18"/>
    </row>
    <row r="481" spans="1:11" ht="16.5" x14ac:dyDescent="0.25">
      <c r="A481" s="14" t="s">
        <v>39</v>
      </c>
      <c r="B481" s="15" t="s">
        <v>203</v>
      </c>
      <c r="C481" s="15" t="s">
        <v>6</v>
      </c>
      <c r="D481" s="15" t="s">
        <v>309</v>
      </c>
      <c r="E481" s="15" t="s">
        <v>40</v>
      </c>
      <c r="F481" s="16">
        <f>F482</f>
        <v>22124</v>
      </c>
      <c r="G481" s="16">
        <f t="shared" si="231"/>
        <v>0</v>
      </c>
      <c r="H481" s="16">
        <f t="shared" si="231"/>
        <v>13819</v>
      </c>
      <c r="I481" s="16">
        <f t="shared" si="231"/>
        <v>0</v>
      </c>
      <c r="J481" s="18">
        <f t="shared" si="220"/>
        <v>62.461580184415112</v>
      </c>
      <c r="K481" s="18"/>
    </row>
    <row r="482" spans="1:11" ht="66" x14ac:dyDescent="0.25">
      <c r="A482" s="14" t="s">
        <v>163</v>
      </c>
      <c r="B482" s="15" t="s">
        <v>203</v>
      </c>
      <c r="C482" s="15" t="s">
        <v>6</v>
      </c>
      <c r="D482" s="15" t="s">
        <v>309</v>
      </c>
      <c r="E482" s="15" t="s">
        <v>164</v>
      </c>
      <c r="F482" s="16">
        <v>22124</v>
      </c>
      <c r="G482" s="16">
        <v>0</v>
      </c>
      <c r="H482" s="16">
        <v>13819</v>
      </c>
      <c r="I482" s="16">
        <v>0</v>
      </c>
      <c r="J482" s="18">
        <f t="shared" si="220"/>
        <v>62.461580184415112</v>
      </c>
      <c r="K482" s="18"/>
    </row>
    <row r="483" spans="1:11" ht="49.5" x14ac:dyDescent="0.25">
      <c r="A483" s="14" t="s">
        <v>10</v>
      </c>
      <c r="B483" s="15" t="s">
        <v>203</v>
      </c>
      <c r="C483" s="15" t="s">
        <v>6</v>
      </c>
      <c r="D483" s="15" t="s">
        <v>11</v>
      </c>
      <c r="E483" s="15"/>
      <c r="F483" s="16">
        <f>F484</f>
        <v>28051</v>
      </c>
      <c r="G483" s="16">
        <f t="shared" ref="G483:I486" si="232">G484</f>
        <v>0</v>
      </c>
      <c r="H483" s="16">
        <f t="shared" si="232"/>
        <v>26960</v>
      </c>
      <c r="I483" s="16">
        <f t="shared" si="232"/>
        <v>0</v>
      </c>
      <c r="J483" s="18">
        <f t="shared" si="220"/>
        <v>96.110655591601017</v>
      </c>
      <c r="K483" s="18"/>
    </row>
    <row r="484" spans="1:11" ht="16.5" x14ac:dyDescent="0.25">
      <c r="A484" s="14" t="s">
        <v>72</v>
      </c>
      <c r="B484" s="15" t="s">
        <v>203</v>
      </c>
      <c r="C484" s="15" t="s">
        <v>6</v>
      </c>
      <c r="D484" s="15" t="s">
        <v>114</v>
      </c>
      <c r="E484" s="15"/>
      <c r="F484" s="16">
        <f>F485</f>
        <v>28051</v>
      </c>
      <c r="G484" s="16">
        <f t="shared" si="232"/>
        <v>0</v>
      </c>
      <c r="H484" s="16">
        <f t="shared" si="232"/>
        <v>26960</v>
      </c>
      <c r="I484" s="16">
        <f t="shared" si="232"/>
        <v>0</v>
      </c>
      <c r="J484" s="18">
        <f t="shared" si="220"/>
        <v>96.110655591601017</v>
      </c>
      <c r="K484" s="18"/>
    </row>
    <row r="485" spans="1:11" ht="16.5" x14ac:dyDescent="0.25">
      <c r="A485" s="14" t="s">
        <v>308</v>
      </c>
      <c r="B485" s="15" t="s">
        <v>203</v>
      </c>
      <c r="C485" s="15" t="s">
        <v>6</v>
      </c>
      <c r="D485" s="15" t="s">
        <v>310</v>
      </c>
      <c r="E485" s="15"/>
      <c r="F485" s="16">
        <f>F486</f>
        <v>28051</v>
      </c>
      <c r="G485" s="16">
        <f t="shared" si="232"/>
        <v>0</v>
      </c>
      <c r="H485" s="16">
        <f t="shared" si="232"/>
        <v>26960</v>
      </c>
      <c r="I485" s="16">
        <f t="shared" si="232"/>
        <v>0</v>
      </c>
      <c r="J485" s="18">
        <f t="shared" si="220"/>
        <v>96.110655591601017</v>
      </c>
      <c r="K485" s="18"/>
    </row>
    <row r="486" spans="1:11" ht="33" x14ac:dyDescent="0.25">
      <c r="A486" s="14" t="s">
        <v>31</v>
      </c>
      <c r="B486" s="15" t="s">
        <v>203</v>
      </c>
      <c r="C486" s="15" t="s">
        <v>6</v>
      </c>
      <c r="D486" s="15" t="s">
        <v>310</v>
      </c>
      <c r="E486" s="15" t="s">
        <v>32</v>
      </c>
      <c r="F486" s="16">
        <f>F487</f>
        <v>28051</v>
      </c>
      <c r="G486" s="16">
        <f t="shared" si="232"/>
        <v>0</v>
      </c>
      <c r="H486" s="16">
        <f t="shared" si="232"/>
        <v>26960</v>
      </c>
      <c r="I486" s="16">
        <f t="shared" si="232"/>
        <v>0</v>
      </c>
      <c r="J486" s="18">
        <f t="shared" si="220"/>
        <v>96.110655591601017</v>
      </c>
      <c r="K486" s="18"/>
    </row>
    <row r="487" spans="1:11" ht="33" x14ac:dyDescent="0.25">
      <c r="A487" s="14" t="s">
        <v>33</v>
      </c>
      <c r="B487" s="15" t="s">
        <v>203</v>
      </c>
      <c r="C487" s="15" t="s">
        <v>6</v>
      </c>
      <c r="D487" s="15" t="s">
        <v>310</v>
      </c>
      <c r="E487" s="15" t="s">
        <v>34</v>
      </c>
      <c r="F487" s="16">
        <v>28051</v>
      </c>
      <c r="G487" s="16">
        <v>0</v>
      </c>
      <c r="H487" s="16">
        <f>26959+1</f>
        <v>26960</v>
      </c>
      <c r="I487" s="16">
        <v>0</v>
      </c>
      <c r="J487" s="18">
        <f t="shared" si="220"/>
        <v>96.110655591601017</v>
      </c>
      <c r="K487" s="18"/>
    </row>
    <row r="488" spans="1:11" ht="49.5" x14ac:dyDescent="0.25">
      <c r="A488" s="14" t="s">
        <v>146</v>
      </c>
      <c r="B488" s="15" t="s">
        <v>203</v>
      </c>
      <c r="C488" s="15" t="s">
        <v>6</v>
      </c>
      <c r="D488" s="15" t="s">
        <v>147</v>
      </c>
      <c r="E488" s="15"/>
      <c r="F488" s="16">
        <f>F489</f>
        <v>14630</v>
      </c>
      <c r="G488" s="16">
        <f t="shared" ref="G488:I491" si="233">G489</f>
        <v>0</v>
      </c>
      <c r="H488" s="16">
        <f t="shared" si="233"/>
        <v>14292</v>
      </c>
      <c r="I488" s="16">
        <f t="shared" si="233"/>
        <v>0</v>
      </c>
      <c r="J488" s="18">
        <f t="shared" si="220"/>
        <v>97.689678742310321</v>
      </c>
      <c r="K488" s="18"/>
    </row>
    <row r="489" spans="1:11" ht="16.5" x14ac:dyDescent="0.25">
      <c r="A489" s="14" t="s">
        <v>72</v>
      </c>
      <c r="B489" s="15" t="s">
        <v>203</v>
      </c>
      <c r="C489" s="15" t="s">
        <v>6</v>
      </c>
      <c r="D489" s="15" t="s">
        <v>148</v>
      </c>
      <c r="E489" s="15"/>
      <c r="F489" s="16">
        <f>F490</f>
        <v>14630</v>
      </c>
      <c r="G489" s="16">
        <f t="shared" si="233"/>
        <v>0</v>
      </c>
      <c r="H489" s="16">
        <f t="shared" si="233"/>
        <v>14292</v>
      </c>
      <c r="I489" s="16">
        <f t="shared" si="233"/>
        <v>0</v>
      </c>
      <c r="J489" s="18">
        <f t="shared" si="220"/>
        <v>97.689678742310321</v>
      </c>
      <c r="K489" s="18"/>
    </row>
    <row r="490" spans="1:11" ht="16.5" x14ac:dyDescent="0.25">
      <c r="A490" s="14" t="s">
        <v>308</v>
      </c>
      <c r="B490" s="15" t="s">
        <v>203</v>
      </c>
      <c r="C490" s="15" t="s">
        <v>6</v>
      </c>
      <c r="D490" s="15" t="s">
        <v>311</v>
      </c>
      <c r="E490" s="15"/>
      <c r="F490" s="16">
        <f>F491</f>
        <v>14630</v>
      </c>
      <c r="G490" s="16">
        <f t="shared" si="233"/>
        <v>0</v>
      </c>
      <c r="H490" s="16">
        <f t="shared" si="233"/>
        <v>14292</v>
      </c>
      <c r="I490" s="16">
        <f t="shared" si="233"/>
        <v>0</v>
      </c>
      <c r="J490" s="18">
        <f t="shared" si="220"/>
        <v>97.689678742310321</v>
      </c>
      <c r="K490" s="18"/>
    </row>
    <row r="491" spans="1:11" ht="33" x14ac:dyDescent="0.25">
      <c r="A491" s="14" t="s">
        <v>31</v>
      </c>
      <c r="B491" s="15" t="s">
        <v>203</v>
      </c>
      <c r="C491" s="15" t="s">
        <v>6</v>
      </c>
      <c r="D491" s="15" t="s">
        <v>311</v>
      </c>
      <c r="E491" s="15" t="s">
        <v>32</v>
      </c>
      <c r="F491" s="16">
        <f>F492</f>
        <v>14630</v>
      </c>
      <c r="G491" s="16">
        <f t="shared" si="233"/>
        <v>0</v>
      </c>
      <c r="H491" s="16">
        <f t="shared" si="233"/>
        <v>14292</v>
      </c>
      <c r="I491" s="16">
        <f t="shared" si="233"/>
        <v>0</v>
      </c>
      <c r="J491" s="18">
        <f t="shared" si="220"/>
        <v>97.689678742310321</v>
      </c>
      <c r="K491" s="18"/>
    </row>
    <row r="492" spans="1:11" ht="33" x14ac:dyDescent="0.25">
      <c r="A492" s="14" t="s">
        <v>33</v>
      </c>
      <c r="B492" s="15" t="s">
        <v>203</v>
      </c>
      <c r="C492" s="15" t="s">
        <v>6</v>
      </c>
      <c r="D492" s="15" t="s">
        <v>311</v>
      </c>
      <c r="E492" s="15" t="s">
        <v>34</v>
      </c>
      <c r="F492" s="16">
        <v>14630</v>
      </c>
      <c r="G492" s="16">
        <v>0</v>
      </c>
      <c r="H492" s="16">
        <v>14292</v>
      </c>
      <c r="I492" s="16">
        <v>0</v>
      </c>
      <c r="J492" s="18">
        <f t="shared" si="220"/>
        <v>97.689678742310321</v>
      </c>
      <c r="K492" s="18"/>
    </row>
    <row r="493" spans="1:11" ht="16.5" x14ac:dyDescent="0.25">
      <c r="A493" s="14" t="s">
        <v>22</v>
      </c>
      <c r="B493" s="15" t="s">
        <v>203</v>
      </c>
      <c r="C493" s="15" t="s">
        <v>6</v>
      </c>
      <c r="D493" s="15" t="s">
        <v>23</v>
      </c>
      <c r="E493" s="15"/>
      <c r="F493" s="16">
        <f>F494+F498</f>
        <v>7015</v>
      </c>
      <c r="G493" s="16">
        <f t="shared" ref="G493:I493" si="234">G494+G498</f>
        <v>0</v>
      </c>
      <c r="H493" s="16">
        <f t="shared" si="234"/>
        <v>4028</v>
      </c>
      <c r="I493" s="16">
        <f t="shared" si="234"/>
        <v>0</v>
      </c>
      <c r="J493" s="18">
        <f t="shared" si="220"/>
        <v>57.419814682822526</v>
      </c>
      <c r="K493" s="18"/>
    </row>
    <row r="494" spans="1:11" ht="16.5" x14ac:dyDescent="0.25">
      <c r="A494" s="14" t="s">
        <v>72</v>
      </c>
      <c r="B494" s="15" t="s">
        <v>203</v>
      </c>
      <c r="C494" s="15" t="s">
        <v>6</v>
      </c>
      <c r="D494" s="15" t="s">
        <v>73</v>
      </c>
      <c r="E494" s="15"/>
      <c r="F494" s="16">
        <f>F495</f>
        <v>4781</v>
      </c>
      <c r="G494" s="16">
        <f t="shared" ref="G494:I496" si="235">G495</f>
        <v>0</v>
      </c>
      <c r="H494" s="16">
        <f t="shared" si="235"/>
        <v>3531</v>
      </c>
      <c r="I494" s="16">
        <f t="shared" si="235"/>
        <v>0</v>
      </c>
      <c r="J494" s="18">
        <f t="shared" si="220"/>
        <v>73.854842083246183</v>
      </c>
      <c r="K494" s="18"/>
    </row>
    <row r="495" spans="1:11" ht="16.5" x14ac:dyDescent="0.25">
      <c r="A495" s="14" t="s">
        <v>308</v>
      </c>
      <c r="B495" s="15" t="s">
        <v>203</v>
      </c>
      <c r="C495" s="15" t="s">
        <v>6</v>
      </c>
      <c r="D495" s="15" t="s">
        <v>312</v>
      </c>
      <c r="E495" s="15"/>
      <c r="F495" s="16">
        <f>F496</f>
        <v>4781</v>
      </c>
      <c r="G495" s="16">
        <f t="shared" si="235"/>
        <v>0</v>
      </c>
      <c r="H495" s="16">
        <f t="shared" si="235"/>
        <v>3531</v>
      </c>
      <c r="I495" s="16">
        <f t="shared" si="235"/>
        <v>0</v>
      </c>
      <c r="J495" s="18">
        <f t="shared" si="220"/>
        <v>73.854842083246183</v>
      </c>
      <c r="K495" s="18"/>
    </row>
    <row r="496" spans="1:11" ht="33" x14ac:dyDescent="0.25">
      <c r="A496" s="14" t="s">
        <v>31</v>
      </c>
      <c r="B496" s="15" t="s">
        <v>203</v>
      </c>
      <c r="C496" s="15" t="s">
        <v>6</v>
      </c>
      <c r="D496" s="15" t="s">
        <v>312</v>
      </c>
      <c r="E496" s="15" t="s">
        <v>32</v>
      </c>
      <c r="F496" s="16">
        <f>F497</f>
        <v>4781</v>
      </c>
      <c r="G496" s="16">
        <f t="shared" si="235"/>
        <v>0</v>
      </c>
      <c r="H496" s="16">
        <f t="shared" si="235"/>
        <v>3531</v>
      </c>
      <c r="I496" s="16">
        <f t="shared" si="235"/>
        <v>0</v>
      </c>
      <c r="J496" s="18">
        <f t="shared" si="220"/>
        <v>73.854842083246183</v>
      </c>
      <c r="K496" s="18"/>
    </row>
    <row r="497" spans="1:11" ht="33" x14ac:dyDescent="0.25">
      <c r="A497" s="14" t="s">
        <v>33</v>
      </c>
      <c r="B497" s="15" t="s">
        <v>203</v>
      </c>
      <c r="C497" s="15" t="s">
        <v>6</v>
      </c>
      <c r="D497" s="15" t="s">
        <v>312</v>
      </c>
      <c r="E497" s="15" t="s">
        <v>34</v>
      </c>
      <c r="F497" s="16">
        <v>4781</v>
      </c>
      <c r="G497" s="16">
        <v>0</v>
      </c>
      <c r="H497" s="16">
        <f>3530+1</f>
        <v>3531</v>
      </c>
      <c r="I497" s="16">
        <v>0</v>
      </c>
      <c r="J497" s="18">
        <f t="shared" si="220"/>
        <v>73.854842083246183</v>
      </c>
      <c r="K497" s="18"/>
    </row>
    <row r="498" spans="1:11" ht="16.5" x14ac:dyDescent="0.25">
      <c r="A498" s="14" t="s">
        <v>76</v>
      </c>
      <c r="B498" s="15" t="s">
        <v>203</v>
      </c>
      <c r="C498" s="15" t="s">
        <v>6</v>
      </c>
      <c r="D498" s="15" t="s">
        <v>78</v>
      </c>
      <c r="E498" s="15"/>
      <c r="F498" s="16">
        <f>F499</f>
        <v>2234</v>
      </c>
      <c r="G498" s="16">
        <f t="shared" ref="G498:I500" si="236">G499</f>
        <v>0</v>
      </c>
      <c r="H498" s="16">
        <f t="shared" si="236"/>
        <v>497</v>
      </c>
      <c r="I498" s="16">
        <f t="shared" si="236"/>
        <v>0</v>
      </c>
      <c r="J498" s="18">
        <f t="shared" si="220"/>
        <v>22.247090420769918</v>
      </c>
      <c r="K498" s="18"/>
    </row>
    <row r="499" spans="1:11" ht="33" x14ac:dyDescent="0.25">
      <c r="A499" s="14" t="s">
        <v>79</v>
      </c>
      <c r="B499" s="15" t="s">
        <v>203</v>
      </c>
      <c r="C499" s="15" t="s">
        <v>6</v>
      </c>
      <c r="D499" s="15" t="s">
        <v>80</v>
      </c>
      <c r="E499" s="15"/>
      <c r="F499" s="16">
        <f>F500</f>
        <v>2234</v>
      </c>
      <c r="G499" s="16">
        <f t="shared" si="236"/>
        <v>0</v>
      </c>
      <c r="H499" s="16">
        <f t="shared" si="236"/>
        <v>497</v>
      </c>
      <c r="I499" s="16">
        <f t="shared" si="236"/>
        <v>0</v>
      </c>
      <c r="J499" s="18">
        <f t="shared" si="220"/>
        <v>22.247090420769918</v>
      </c>
      <c r="K499" s="18"/>
    </row>
    <row r="500" spans="1:11" ht="33" x14ac:dyDescent="0.25">
      <c r="A500" s="14" t="s">
        <v>31</v>
      </c>
      <c r="B500" s="15" t="s">
        <v>203</v>
      </c>
      <c r="C500" s="15" t="s">
        <v>6</v>
      </c>
      <c r="D500" s="15" t="s">
        <v>80</v>
      </c>
      <c r="E500" s="15" t="s">
        <v>32</v>
      </c>
      <c r="F500" s="16">
        <f>F501</f>
        <v>2234</v>
      </c>
      <c r="G500" s="16">
        <f t="shared" si="236"/>
        <v>0</v>
      </c>
      <c r="H500" s="16">
        <f t="shared" si="236"/>
        <v>497</v>
      </c>
      <c r="I500" s="16">
        <f t="shared" si="236"/>
        <v>0</v>
      </c>
      <c r="J500" s="18">
        <f t="shared" si="220"/>
        <v>22.247090420769918</v>
      </c>
      <c r="K500" s="18"/>
    </row>
    <row r="501" spans="1:11" ht="33" x14ac:dyDescent="0.25">
      <c r="A501" s="14" t="s">
        <v>33</v>
      </c>
      <c r="B501" s="15" t="s">
        <v>203</v>
      </c>
      <c r="C501" s="15" t="s">
        <v>6</v>
      </c>
      <c r="D501" s="15" t="s">
        <v>80</v>
      </c>
      <c r="E501" s="15" t="s">
        <v>34</v>
      </c>
      <c r="F501" s="16">
        <v>2234</v>
      </c>
      <c r="G501" s="16">
        <v>0</v>
      </c>
      <c r="H501" s="16">
        <v>497</v>
      </c>
      <c r="I501" s="16">
        <v>0</v>
      </c>
      <c r="J501" s="18">
        <f t="shared" si="220"/>
        <v>22.247090420769918</v>
      </c>
      <c r="K501" s="18"/>
    </row>
    <row r="502" spans="1:11" ht="18.75" x14ac:dyDescent="0.3">
      <c r="A502" s="11" t="s">
        <v>313</v>
      </c>
      <c r="B502" s="12" t="s">
        <v>203</v>
      </c>
      <c r="C502" s="12" t="s">
        <v>9</v>
      </c>
      <c r="D502" s="12"/>
      <c r="E502" s="12"/>
      <c r="F502" s="13">
        <f>F503+F508+F513+F518+F523</f>
        <v>257470</v>
      </c>
      <c r="G502" s="13">
        <f t="shared" ref="G502:I502" si="237">G503+G508+G513+G518+G523</f>
        <v>0</v>
      </c>
      <c r="H502" s="13">
        <f t="shared" si="237"/>
        <v>224922</v>
      </c>
      <c r="I502" s="13">
        <f t="shared" si="237"/>
        <v>0</v>
      </c>
      <c r="J502" s="21">
        <f t="shared" si="220"/>
        <v>87.358527207053243</v>
      </c>
      <c r="K502" s="21"/>
    </row>
    <row r="503" spans="1:11" ht="49.5" x14ac:dyDescent="0.25">
      <c r="A503" s="14" t="s">
        <v>303</v>
      </c>
      <c r="B503" s="15" t="s">
        <v>203</v>
      </c>
      <c r="C503" s="15" t="s">
        <v>9</v>
      </c>
      <c r="D503" s="15" t="s">
        <v>304</v>
      </c>
      <c r="E503" s="15"/>
      <c r="F503" s="16">
        <f>F504</f>
        <v>1500</v>
      </c>
      <c r="G503" s="16">
        <f t="shared" ref="G503:I506" si="238">G504</f>
        <v>0</v>
      </c>
      <c r="H503" s="16">
        <f t="shared" si="238"/>
        <v>666</v>
      </c>
      <c r="I503" s="16">
        <f t="shared" si="238"/>
        <v>0</v>
      </c>
      <c r="J503" s="18">
        <f t="shared" si="220"/>
        <v>44.4</v>
      </c>
      <c r="K503" s="18"/>
    </row>
    <row r="504" spans="1:11" ht="16.5" x14ac:dyDescent="0.25">
      <c r="A504" s="14" t="s">
        <v>72</v>
      </c>
      <c r="B504" s="15" t="s">
        <v>203</v>
      </c>
      <c r="C504" s="15" t="s">
        <v>9</v>
      </c>
      <c r="D504" s="15" t="s">
        <v>305</v>
      </c>
      <c r="E504" s="15"/>
      <c r="F504" s="16">
        <f>F505</f>
        <v>1500</v>
      </c>
      <c r="G504" s="16">
        <f t="shared" si="238"/>
        <v>0</v>
      </c>
      <c r="H504" s="16">
        <f t="shared" si="238"/>
        <v>666</v>
      </c>
      <c r="I504" s="16">
        <f t="shared" si="238"/>
        <v>0</v>
      </c>
      <c r="J504" s="18">
        <f t="shared" si="220"/>
        <v>44.4</v>
      </c>
      <c r="K504" s="18"/>
    </row>
    <row r="505" spans="1:11" ht="16.5" x14ac:dyDescent="0.25">
      <c r="A505" s="14" t="s">
        <v>314</v>
      </c>
      <c r="B505" s="15" t="s">
        <v>203</v>
      </c>
      <c r="C505" s="15" t="s">
        <v>9</v>
      </c>
      <c r="D505" s="15" t="s">
        <v>315</v>
      </c>
      <c r="E505" s="15"/>
      <c r="F505" s="16">
        <f>F506</f>
        <v>1500</v>
      </c>
      <c r="G505" s="16">
        <f t="shared" si="238"/>
        <v>0</v>
      </c>
      <c r="H505" s="16">
        <f t="shared" si="238"/>
        <v>666</v>
      </c>
      <c r="I505" s="16">
        <f t="shared" si="238"/>
        <v>0</v>
      </c>
      <c r="J505" s="18">
        <f t="shared" si="220"/>
        <v>44.4</v>
      </c>
      <c r="K505" s="18"/>
    </row>
    <row r="506" spans="1:11" ht="16.5" x14ac:dyDescent="0.25">
      <c r="A506" s="14" t="s">
        <v>39</v>
      </c>
      <c r="B506" s="15" t="s">
        <v>203</v>
      </c>
      <c r="C506" s="15" t="s">
        <v>9</v>
      </c>
      <c r="D506" s="15" t="s">
        <v>315</v>
      </c>
      <c r="E506" s="15" t="s">
        <v>40</v>
      </c>
      <c r="F506" s="16">
        <f>F507</f>
        <v>1500</v>
      </c>
      <c r="G506" s="16">
        <f t="shared" si="238"/>
        <v>0</v>
      </c>
      <c r="H506" s="16">
        <f t="shared" si="238"/>
        <v>666</v>
      </c>
      <c r="I506" s="16">
        <f t="shared" si="238"/>
        <v>0</v>
      </c>
      <c r="J506" s="18">
        <f t="shared" si="220"/>
        <v>44.4</v>
      </c>
      <c r="K506" s="18"/>
    </row>
    <row r="507" spans="1:11" ht="66" x14ac:dyDescent="0.25">
      <c r="A507" s="14" t="s">
        <v>163</v>
      </c>
      <c r="B507" s="15" t="s">
        <v>203</v>
      </c>
      <c r="C507" s="15" t="s">
        <v>9</v>
      </c>
      <c r="D507" s="15" t="s">
        <v>315</v>
      </c>
      <c r="E507" s="15" t="s">
        <v>164</v>
      </c>
      <c r="F507" s="16">
        <v>1500</v>
      </c>
      <c r="G507" s="16">
        <v>0</v>
      </c>
      <c r="H507" s="16">
        <v>666</v>
      </c>
      <c r="I507" s="16">
        <v>0</v>
      </c>
      <c r="J507" s="18">
        <f t="shared" si="220"/>
        <v>44.4</v>
      </c>
      <c r="K507" s="18"/>
    </row>
    <row r="508" spans="1:11" ht="49.5" x14ac:dyDescent="0.25">
      <c r="A508" s="14" t="s">
        <v>10</v>
      </c>
      <c r="B508" s="15" t="s">
        <v>203</v>
      </c>
      <c r="C508" s="15" t="s">
        <v>9</v>
      </c>
      <c r="D508" s="15" t="s">
        <v>11</v>
      </c>
      <c r="E508" s="15"/>
      <c r="F508" s="16">
        <f>F509</f>
        <v>1383</v>
      </c>
      <c r="G508" s="16">
        <f t="shared" ref="G508:I511" si="239">G509</f>
        <v>0</v>
      </c>
      <c r="H508" s="16">
        <f t="shared" si="239"/>
        <v>370</v>
      </c>
      <c r="I508" s="16">
        <f t="shared" si="239"/>
        <v>0</v>
      </c>
      <c r="J508" s="18">
        <f t="shared" si="220"/>
        <v>26.753434562545191</v>
      </c>
      <c r="K508" s="18"/>
    </row>
    <row r="509" spans="1:11" ht="16.5" x14ac:dyDescent="0.25">
      <c r="A509" s="14" t="s">
        <v>72</v>
      </c>
      <c r="B509" s="15" t="s">
        <v>203</v>
      </c>
      <c r="C509" s="15" t="s">
        <v>9</v>
      </c>
      <c r="D509" s="15" t="s">
        <v>114</v>
      </c>
      <c r="E509" s="15"/>
      <c r="F509" s="16">
        <f>F510</f>
        <v>1383</v>
      </c>
      <c r="G509" s="16">
        <f t="shared" si="239"/>
        <v>0</v>
      </c>
      <c r="H509" s="16">
        <f t="shared" si="239"/>
        <v>370</v>
      </c>
      <c r="I509" s="16">
        <f t="shared" si="239"/>
        <v>0</v>
      </c>
      <c r="J509" s="18">
        <f t="shared" si="220"/>
        <v>26.753434562545191</v>
      </c>
      <c r="K509" s="18"/>
    </row>
    <row r="510" spans="1:11" ht="16.5" x14ac:dyDescent="0.25">
      <c r="A510" s="14" t="s">
        <v>314</v>
      </c>
      <c r="B510" s="15" t="s">
        <v>203</v>
      </c>
      <c r="C510" s="15" t="s">
        <v>9</v>
      </c>
      <c r="D510" s="15" t="s">
        <v>316</v>
      </c>
      <c r="E510" s="15"/>
      <c r="F510" s="16">
        <f>F511</f>
        <v>1383</v>
      </c>
      <c r="G510" s="16">
        <f t="shared" si="239"/>
        <v>0</v>
      </c>
      <c r="H510" s="16">
        <f t="shared" si="239"/>
        <v>370</v>
      </c>
      <c r="I510" s="16">
        <f t="shared" si="239"/>
        <v>0</v>
      </c>
      <c r="J510" s="18">
        <f t="shared" si="220"/>
        <v>26.753434562545191</v>
      </c>
      <c r="K510" s="18"/>
    </row>
    <row r="511" spans="1:11" ht="33" x14ac:dyDescent="0.25">
      <c r="A511" s="14" t="s">
        <v>31</v>
      </c>
      <c r="B511" s="15" t="s">
        <v>203</v>
      </c>
      <c r="C511" s="15" t="s">
        <v>9</v>
      </c>
      <c r="D511" s="15" t="s">
        <v>316</v>
      </c>
      <c r="E511" s="15" t="s">
        <v>32</v>
      </c>
      <c r="F511" s="16">
        <f>F512</f>
        <v>1383</v>
      </c>
      <c r="G511" s="16">
        <f t="shared" si="239"/>
        <v>0</v>
      </c>
      <c r="H511" s="16">
        <f t="shared" si="239"/>
        <v>370</v>
      </c>
      <c r="I511" s="16">
        <f t="shared" si="239"/>
        <v>0</v>
      </c>
      <c r="J511" s="18">
        <f t="shared" si="220"/>
        <v>26.753434562545191</v>
      </c>
      <c r="K511" s="18"/>
    </row>
    <row r="512" spans="1:11" ht="33" x14ac:dyDescent="0.25">
      <c r="A512" s="14" t="s">
        <v>33</v>
      </c>
      <c r="B512" s="15" t="s">
        <v>203</v>
      </c>
      <c r="C512" s="15" t="s">
        <v>9</v>
      </c>
      <c r="D512" s="15" t="s">
        <v>316</v>
      </c>
      <c r="E512" s="15" t="s">
        <v>34</v>
      </c>
      <c r="F512" s="16">
        <v>1383</v>
      </c>
      <c r="G512" s="16">
        <v>0</v>
      </c>
      <c r="H512" s="16">
        <v>370</v>
      </c>
      <c r="I512" s="16">
        <v>0</v>
      </c>
      <c r="J512" s="18">
        <f t="shared" si="220"/>
        <v>26.753434562545191</v>
      </c>
      <c r="K512" s="18"/>
    </row>
    <row r="513" spans="1:11" ht="49.5" x14ac:dyDescent="0.25">
      <c r="A513" s="14" t="s">
        <v>146</v>
      </c>
      <c r="B513" s="15" t="s">
        <v>203</v>
      </c>
      <c r="C513" s="15" t="s">
        <v>9</v>
      </c>
      <c r="D513" s="15" t="s">
        <v>147</v>
      </c>
      <c r="E513" s="15"/>
      <c r="F513" s="16">
        <f>F514</f>
        <v>100</v>
      </c>
      <c r="G513" s="16">
        <f t="shared" ref="G513:I516" si="240">G514</f>
        <v>0</v>
      </c>
      <c r="H513" s="16">
        <f t="shared" si="240"/>
        <v>100</v>
      </c>
      <c r="I513" s="16">
        <f t="shared" si="240"/>
        <v>0</v>
      </c>
      <c r="J513" s="18">
        <f t="shared" si="220"/>
        <v>100</v>
      </c>
      <c r="K513" s="18"/>
    </row>
    <row r="514" spans="1:11" ht="16.5" x14ac:dyDescent="0.25">
      <c r="A514" s="14" t="s">
        <v>72</v>
      </c>
      <c r="B514" s="15" t="s">
        <v>203</v>
      </c>
      <c r="C514" s="15" t="s">
        <v>9</v>
      </c>
      <c r="D514" s="15" t="s">
        <v>148</v>
      </c>
      <c r="E514" s="15"/>
      <c r="F514" s="16">
        <f>F515</f>
        <v>100</v>
      </c>
      <c r="G514" s="16">
        <f t="shared" si="240"/>
        <v>0</v>
      </c>
      <c r="H514" s="16">
        <f t="shared" si="240"/>
        <v>100</v>
      </c>
      <c r="I514" s="16">
        <f t="shared" si="240"/>
        <v>0</v>
      </c>
      <c r="J514" s="18">
        <f t="shared" si="220"/>
        <v>100</v>
      </c>
      <c r="K514" s="18"/>
    </row>
    <row r="515" spans="1:11" ht="16.5" x14ac:dyDescent="0.25">
      <c r="A515" s="14" t="s">
        <v>314</v>
      </c>
      <c r="B515" s="15" t="s">
        <v>203</v>
      </c>
      <c r="C515" s="15" t="s">
        <v>9</v>
      </c>
      <c r="D515" s="15" t="s">
        <v>317</v>
      </c>
      <c r="E515" s="15"/>
      <c r="F515" s="16">
        <f>F516</f>
        <v>100</v>
      </c>
      <c r="G515" s="16">
        <f t="shared" si="240"/>
        <v>0</v>
      </c>
      <c r="H515" s="16">
        <f t="shared" si="240"/>
        <v>100</v>
      </c>
      <c r="I515" s="16">
        <f t="shared" si="240"/>
        <v>0</v>
      </c>
      <c r="J515" s="18">
        <f t="shared" si="220"/>
        <v>100</v>
      </c>
      <c r="K515" s="18"/>
    </row>
    <row r="516" spans="1:11" ht="33" x14ac:dyDescent="0.25">
      <c r="A516" s="14" t="s">
        <v>31</v>
      </c>
      <c r="B516" s="15" t="s">
        <v>203</v>
      </c>
      <c r="C516" s="15" t="s">
        <v>9</v>
      </c>
      <c r="D516" s="15" t="s">
        <v>317</v>
      </c>
      <c r="E516" s="15" t="s">
        <v>32</v>
      </c>
      <c r="F516" s="16">
        <f>F517</f>
        <v>100</v>
      </c>
      <c r="G516" s="16">
        <f t="shared" si="240"/>
        <v>0</v>
      </c>
      <c r="H516" s="16">
        <f t="shared" si="240"/>
        <v>100</v>
      </c>
      <c r="I516" s="16">
        <f t="shared" si="240"/>
        <v>0</v>
      </c>
      <c r="J516" s="18">
        <f t="shared" si="220"/>
        <v>100</v>
      </c>
      <c r="K516" s="18"/>
    </row>
    <row r="517" spans="1:11" ht="33" x14ac:dyDescent="0.25">
      <c r="A517" s="14" t="s">
        <v>33</v>
      </c>
      <c r="B517" s="15" t="s">
        <v>203</v>
      </c>
      <c r="C517" s="15" t="s">
        <v>9</v>
      </c>
      <c r="D517" s="15" t="s">
        <v>317</v>
      </c>
      <c r="E517" s="15" t="s">
        <v>34</v>
      </c>
      <c r="F517" s="16">
        <v>100</v>
      </c>
      <c r="G517" s="16">
        <v>0</v>
      </c>
      <c r="H517" s="16">
        <v>100</v>
      </c>
      <c r="I517" s="16">
        <v>0</v>
      </c>
      <c r="J517" s="18">
        <f t="shared" si="220"/>
        <v>100</v>
      </c>
      <c r="K517" s="18"/>
    </row>
    <row r="518" spans="1:11" ht="49.5" x14ac:dyDescent="0.25">
      <c r="A518" s="14" t="s">
        <v>318</v>
      </c>
      <c r="B518" s="15" t="s">
        <v>203</v>
      </c>
      <c r="C518" s="15" t="s">
        <v>9</v>
      </c>
      <c r="D518" s="15" t="s">
        <v>319</v>
      </c>
      <c r="E518" s="15"/>
      <c r="F518" s="16">
        <f>F519</f>
        <v>247340</v>
      </c>
      <c r="G518" s="16">
        <f t="shared" ref="G518:I521" si="241">G519</f>
        <v>0</v>
      </c>
      <c r="H518" s="16">
        <f t="shared" si="241"/>
        <v>218359</v>
      </c>
      <c r="I518" s="16">
        <f t="shared" si="241"/>
        <v>0</v>
      </c>
      <c r="J518" s="18">
        <f t="shared" ref="J518:J581" si="242">H518/F518*100</f>
        <v>88.282930379235054</v>
      </c>
      <c r="K518" s="18"/>
    </row>
    <row r="519" spans="1:11" ht="16.5" x14ac:dyDescent="0.25">
      <c r="A519" s="14" t="s">
        <v>72</v>
      </c>
      <c r="B519" s="15" t="s">
        <v>203</v>
      </c>
      <c r="C519" s="15" t="s">
        <v>9</v>
      </c>
      <c r="D519" s="15" t="s">
        <v>320</v>
      </c>
      <c r="E519" s="15"/>
      <c r="F519" s="16">
        <f>F520</f>
        <v>247340</v>
      </c>
      <c r="G519" s="16">
        <f t="shared" si="241"/>
        <v>0</v>
      </c>
      <c r="H519" s="16">
        <f t="shared" si="241"/>
        <v>218359</v>
      </c>
      <c r="I519" s="16">
        <f t="shared" si="241"/>
        <v>0</v>
      </c>
      <c r="J519" s="18">
        <f t="shared" si="242"/>
        <v>88.282930379235054</v>
      </c>
      <c r="K519" s="18"/>
    </row>
    <row r="520" spans="1:11" ht="16.5" x14ac:dyDescent="0.25">
      <c r="A520" s="14" t="s">
        <v>314</v>
      </c>
      <c r="B520" s="15" t="s">
        <v>203</v>
      </c>
      <c r="C520" s="15" t="s">
        <v>9</v>
      </c>
      <c r="D520" s="15" t="s">
        <v>321</v>
      </c>
      <c r="E520" s="15"/>
      <c r="F520" s="16">
        <f>F521</f>
        <v>247340</v>
      </c>
      <c r="G520" s="16">
        <f t="shared" si="241"/>
        <v>0</v>
      </c>
      <c r="H520" s="16">
        <f t="shared" si="241"/>
        <v>218359</v>
      </c>
      <c r="I520" s="16">
        <f t="shared" si="241"/>
        <v>0</v>
      </c>
      <c r="J520" s="18">
        <f t="shared" si="242"/>
        <v>88.282930379235054</v>
      </c>
      <c r="K520" s="18"/>
    </row>
    <row r="521" spans="1:11" ht="33" x14ac:dyDescent="0.25">
      <c r="A521" s="14" t="s">
        <v>31</v>
      </c>
      <c r="B521" s="15" t="s">
        <v>203</v>
      </c>
      <c r="C521" s="15" t="s">
        <v>9</v>
      </c>
      <c r="D521" s="15" t="s">
        <v>321</v>
      </c>
      <c r="E521" s="15" t="s">
        <v>32</v>
      </c>
      <c r="F521" s="16">
        <f>F522</f>
        <v>247340</v>
      </c>
      <c r="G521" s="16">
        <f t="shared" si="241"/>
        <v>0</v>
      </c>
      <c r="H521" s="16">
        <f t="shared" si="241"/>
        <v>218359</v>
      </c>
      <c r="I521" s="16">
        <f t="shared" si="241"/>
        <v>0</v>
      </c>
      <c r="J521" s="18">
        <f t="shared" si="242"/>
        <v>88.282930379235054</v>
      </c>
      <c r="K521" s="18"/>
    </row>
    <row r="522" spans="1:11" ht="33" x14ac:dyDescent="0.25">
      <c r="A522" s="14" t="s">
        <v>33</v>
      </c>
      <c r="B522" s="15" t="s">
        <v>203</v>
      </c>
      <c r="C522" s="15" t="s">
        <v>9</v>
      </c>
      <c r="D522" s="15" t="s">
        <v>321</v>
      </c>
      <c r="E522" s="15" t="s">
        <v>34</v>
      </c>
      <c r="F522" s="16">
        <v>247340</v>
      </c>
      <c r="G522" s="16">
        <v>0</v>
      </c>
      <c r="H522" s="16">
        <v>218359</v>
      </c>
      <c r="I522" s="16">
        <v>0</v>
      </c>
      <c r="J522" s="18">
        <f t="shared" si="242"/>
        <v>88.282930379235054</v>
      </c>
      <c r="K522" s="18"/>
    </row>
    <row r="523" spans="1:11" ht="16.5" x14ac:dyDescent="0.25">
      <c r="A523" s="14" t="s">
        <v>22</v>
      </c>
      <c r="B523" s="15" t="s">
        <v>203</v>
      </c>
      <c r="C523" s="15" t="s">
        <v>9</v>
      </c>
      <c r="D523" s="15" t="s">
        <v>23</v>
      </c>
      <c r="E523" s="15"/>
      <c r="F523" s="16">
        <f>F524</f>
        <v>7147</v>
      </c>
      <c r="G523" s="16">
        <f t="shared" ref="G523:I524" si="243">G524</f>
        <v>0</v>
      </c>
      <c r="H523" s="16">
        <f t="shared" si="243"/>
        <v>5427</v>
      </c>
      <c r="I523" s="16">
        <f t="shared" si="243"/>
        <v>0</v>
      </c>
      <c r="J523" s="18">
        <f t="shared" si="242"/>
        <v>75.933958304183562</v>
      </c>
      <c r="K523" s="18"/>
    </row>
    <row r="524" spans="1:11" ht="16.5" x14ac:dyDescent="0.25">
      <c r="A524" s="14" t="s">
        <v>72</v>
      </c>
      <c r="B524" s="15" t="s">
        <v>203</v>
      </c>
      <c r="C524" s="15" t="s">
        <v>9</v>
      </c>
      <c r="D524" s="15" t="s">
        <v>73</v>
      </c>
      <c r="E524" s="15"/>
      <c r="F524" s="16">
        <f>F525</f>
        <v>7147</v>
      </c>
      <c r="G524" s="16">
        <f t="shared" si="243"/>
        <v>0</v>
      </c>
      <c r="H524" s="16">
        <f t="shared" si="243"/>
        <v>5427</v>
      </c>
      <c r="I524" s="16">
        <f t="shared" si="243"/>
        <v>0</v>
      </c>
      <c r="J524" s="18">
        <f t="shared" si="242"/>
        <v>75.933958304183562</v>
      </c>
      <c r="K524" s="18"/>
    </row>
    <row r="525" spans="1:11" ht="16.5" x14ac:dyDescent="0.25">
      <c r="A525" s="14" t="s">
        <v>314</v>
      </c>
      <c r="B525" s="15" t="s">
        <v>203</v>
      </c>
      <c r="C525" s="15" t="s">
        <v>9</v>
      </c>
      <c r="D525" s="15" t="s">
        <v>322</v>
      </c>
      <c r="E525" s="15"/>
      <c r="F525" s="16">
        <f>F526+F528</f>
        <v>7147</v>
      </c>
      <c r="G525" s="16">
        <f t="shared" ref="G525:I525" si="244">G526+G528</f>
        <v>0</v>
      </c>
      <c r="H525" s="16">
        <f t="shared" si="244"/>
        <v>5427</v>
      </c>
      <c r="I525" s="16">
        <f t="shared" si="244"/>
        <v>0</v>
      </c>
      <c r="J525" s="18">
        <f t="shared" si="242"/>
        <v>75.933958304183562</v>
      </c>
      <c r="K525" s="18"/>
    </row>
    <row r="526" spans="1:11" ht="33" x14ac:dyDescent="0.25">
      <c r="A526" s="14" t="s">
        <v>31</v>
      </c>
      <c r="B526" s="15" t="s">
        <v>203</v>
      </c>
      <c r="C526" s="15" t="s">
        <v>9</v>
      </c>
      <c r="D526" s="15" t="s">
        <v>322</v>
      </c>
      <c r="E526" s="15" t="s">
        <v>32</v>
      </c>
      <c r="F526" s="16">
        <f>F527</f>
        <v>5400</v>
      </c>
      <c r="G526" s="16">
        <f t="shared" ref="G526:I526" si="245">G527</f>
        <v>0</v>
      </c>
      <c r="H526" s="16">
        <f t="shared" si="245"/>
        <v>3680</v>
      </c>
      <c r="I526" s="16">
        <f t="shared" si="245"/>
        <v>0</v>
      </c>
      <c r="J526" s="18">
        <f t="shared" si="242"/>
        <v>68.148148148148152</v>
      </c>
      <c r="K526" s="18"/>
    </row>
    <row r="527" spans="1:11" ht="33" x14ac:dyDescent="0.25">
      <c r="A527" s="14" t="s">
        <v>33</v>
      </c>
      <c r="B527" s="15" t="s">
        <v>203</v>
      </c>
      <c r="C527" s="15" t="s">
        <v>9</v>
      </c>
      <c r="D527" s="15" t="s">
        <v>322</v>
      </c>
      <c r="E527" s="15" t="s">
        <v>34</v>
      </c>
      <c r="F527" s="16">
        <v>5400</v>
      </c>
      <c r="G527" s="16">
        <v>0</v>
      </c>
      <c r="H527" s="16">
        <f>3681-1</f>
        <v>3680</v>
      </c>
      <c r="I527" s="16">
        <v>0</v>
      </c>
      <c r="J527" s="18">
        <f t="shared" si="242"/>
        <v>68.148148148148152</v>
      </c>
      <c r="K527" s="18"/>
    </row>
    <row r="528" spans="1:11" ht="16.5" x14ac:dyDescent="0.25">
      <c r="A528" s="14" t="s">
        <v>39</v>
      </c>
      <c r="B528" s="15" t="s">
        <v>203</v>
      </c>
      <c r="C528" s="15" t="s">
        <v>9</v>
      </c>
      <c r="D528" s="15" t="s">
        <v>322</v>
      </c>
      <c r="E528" s="15" t="s">
        <v>40</v>
      </c>
      <c r="F528" s="16">
        <f>F529</f>
        <v>1747</v>
      </c>
      <c r="G528" s="16">
        <f t="shared" ref="G528:I528" si="246">G529</f>
        <v>0</v>
      </c>
      <c r="H528" s="16">
        <f t="shared" si="246"/>
        <v>1747</v>
      </c>
      <c r="I528" s="16">
        <f t="shared" si="246"/>
        <v>0</v>
      </c>
      <c r="J528" s="18">
        <f t="shared" si="242"/>
        <v>100</v>
      </c>
      <c r="K528" s="18"/>
    </row>
    <row r="529" spans="1:11" ht="66" x14ac:dyDescent="0.25">
      <c r="A529" s="14" t="s">
        <v>163</v>
      </c>
      <c r="B529" s="15" t="s">
        <v>203</v>
      </c>
      <c r="C529" s="15" t="s">
        <v>9</v>
      </c>
      <c r="D529" s="15" t="s">
        <v>322</v>
      </c>
      <c r="E529" s="15" t="s">
        <v>164</v>
      </c>
      <c r="F529" s="16">
        <v>1747</v>
      </c>
      <c r="G529" s="16">
        <v>0</v>
      </c>
      <c r="H529" s="16">
        <v>1747</v>
      </c>
      <c r="I529" s="16">
        <v>0</v>
      </c>
      <c r="J529" s="18">
        <f t="shared" si="242"/>
        <v>100</v>
      </c>
      <c r="K529" s="18"/>
    </row>
    <row r="530" spans="1:11" ht="18.75" x14ac:dyDescent="0.3">
      <c r="A530" s="11" t="s">
        <v>323</v>
      </c>
      <c r="B530" s="12" t="s">
        <v>203</v>
      </c>
      <c r="C530" s="12" t="s">
        <v>21</v>
      </c>
      <c r="D530" s="12"/>
      <c r="E530" s="12"/>
      <c r="F530" s="13">
        <f>F531+F537+F542+F547+F573+F580</f>
        <v>1822729</v>
      </c>
      <c r="G530" s="13">
        <f t="shared" ref="G530:I530" si="247">G531+G537+G542+G547+G573+G580</f>
        <v>332037</v>
      </c>
      <c r="H530" s="13">
        <f t="shared" si="247"/>
        <v>1685647</v>
      </c>
      <c r="I530" s="13">
        <f t="shared" si="247"/>
        <v>229769</v>
      </c>
      <c r="J530" s="21">
        <f t="shared" si="242"/>
        <v>92.479298897422495</v>
      </c>
      <c r="K530" s="21">
        <f t="shared" ref="K530:K579" si="248">I530/G530*100</f>
        <v>69.199818092561969</v>
      </c>
    </row>
    <row r="531" spans="1:11" ht="49.5" x14ac:dyDescent="0.25">
      <c r="A531" s="14" t="s">
        <v>223</v>
      </c>
      <c r="B531" s="15" t="s">
        <v>203</v>
      </c>
      <c r="C531" s="15" t="s">
        <v>21</v>
      </c>
      <c r="D531" s="15" t="s">
        <v>224</v>
      </c>
      <c r="E531" s="15"/>
      <c r="F531" s="16">
        <f>F532</f>
        <v>2241</v>
      </c>
      <c r="G531" s="16">
        <f t="shared" ref="G531:I535" si="249">G532</f>
        <v>0</v>
      </c>
      <c r="H531" s="16">
        <f t="shared" si="249"/>
        <v>1514</v>
      </c>
      <c r="I531" s="16">
        <f t="shared" si="249"/>
        <v>0</v>
      </c>
      <c r="J531" s="18">
        <f t="shared" si="242"/>
        <v>67.559125390450689</v>
      </c>
      <c r="K531" s="18"/>
    </row>
    <row r="532" spans="1:11" ht="33" x14ac:dyDescent="0.25">
      <c r="A532" s="14" t="s">
        <v>244</v>
      </c>
      <c r="B532" s="15" t="s">
        <v>203</v>
      </c>
      <c r="C532" s="15" t="s">
        <v>21</v>
      </c>
      <c r="D532" s="15" t="s">
        <v>245</v>
      </c>
      <c r="E532" s="15"/>
      <c r="F532" s="16">
        <f>F533</f>
        <v>2241</v>
      </c>
      <c r="G532" s="16">
        <f t="shared" si="249"/>
        <v>0</v>
      </c>
      <c r="H532" s="16">
        <f t="shared" si="249"/>
        <v>1514</v>
      </c>
      <c r="I532" s="16">
        <f t="shared" si="249"/>
        <v>0</v>
      </c>
      <c r="J532" s="18">
        <f t="shared" si="242"/>
        <v>67.559125390450689</v>
      </c>
      <c r="K532" s="18"/>
    </row>
    <row r="533" spans="1:11" ht="16.5" x14ac:dyDescent="0.25">
      <c r="A533" s="14" t="s">
        <v>72</v>
      </c>
      <c r="B533" s="15" t="s">
        <v>203</v>
      </c>
      <c r="C533" s="15" t="s">
        <v>21</v>
      </c>
      <c r="D533" s="15" t="s">
        <v>246</v>
      </c>
      <c r="E533" s="15"/>
      <c r="F533" s="16">
        <f>F534</f>
        <v>2241</v>
      </c>
      <c r="G533" s="16">
        <f t="shared" si="249"/>
        <v>0</v>
      </c>
      <c r="H533" s="16">
        <f t="shared" si="249"/>
        <v>1514</v>
      </c>
      <c r="I533" s="16">
        <f t="shared" si="249"/>
        <v>0</v>
      </c>
      <c r="J533" s="18">
        <f t="shared" si="242"/>
        <v>67.559125390450689</v>
      </c>
      <c r="K533" s="18"/>
    </row>
    <row r="534" spans="1:11" ht="16.5" x14ac:dyDescent="0.25">
      <c r="A534" s="14" t="s">
        <v>324</v>
      </c>
      <c r="B534" s="15" t="s">
        <v>203</v>
      </c>
      <c r="C534" s="15" t="s">
        <v>21</v>
      </c>
      <c r="D534" s="15" t="s">
        <v>325</v>
      </c>
      <c r="E534" s="15"/>
      <c r="F534" s="16">
        <f>F535</f>
        <v>2241</v>
      </c>
      <c r="G534" s="16">
        <f t="shared" si="249"/>
        <v>0</v>
      </c>
      <c r="H534" s="16">
        <f t="shared" si="249"/>
        <v>1514</v>
      </c>
      <c r="I534" s="16">
        <f t="shared" si="249"/>
        <v>0</v>
      </c>
      <c r="J534" s="18">
        <f t="shared" si="242"/>
        <v>67.559125390450689</v>
      </c>
      <c r="K534" s="18"/>
    </row>
    <row r="535" spans="1:11" ht="33" x14ac:dyDescent="0.25">
      <c r="A535" s="14" t="s">
        <v>31</v>
      </c>
      <c r="B535" s="15" t="s">
        <v>203</v>
      </c>
      <c r="C535" s="15" t="s">
        <v>21</v>
      </c>
      <c r="D535" s="15" t="s">
        <v>325</v>
      </c>
      <c r="E535" s="15" t="s">
        <v>32</v>
      </c>
      <c r="F535" s="16">
        <f>F536</f>
        <v>2241</v>
      </c>
      <c r="G535" s="16">
        <f t="shared" si="249"/>
        <v>0</v>
      </c>
      <c r="H535" s="16">
        <f t="shared" si="249"/>
        <v>1514</v>
      </c>
      <c r="I535" s="16">
        <f t="shared" si="249"/>
        <v>0</v>
      </c>
      <c r="J535" s="18">
        <f t="shared" si="242"/>
        <v>67.559125390450689</v>
      </c>
      <c r="K535" s="18"/>
    </row>
    <row r="536" spans="1:11" ht="33" x14ac:dyDescent="0.25">
      <c r="A536" s="14" t="s">
        <v>33</v>
      </c>
      <c r="B536" s="15" t="s">
        <v>203</v>
      </c>
      <c r="C536" s="15" t="s">
        <v>21</v>
      </c>
      <c r="D536" s="15" t="s">
        <v>325</v>
      </c>
      <c r="E536" s="15" t="s">
        <v>34</v>
      </c>
      <c r="F536" s="16">
        <v>2241</v>
      </c>
      <c r="G536" s="16">
        <v>0</v>
      </c>
      <c r="H536" s="16">
        <v>1514</v>
      </c>
      <c r="I536" s="16">
        <v>0</v>
      </c>
      <c r="J536" s="18">
        <f t="shared" si="242"/>
        <v>67.559125390450689</v>
      </c>
      <c r="K536" s="18"/>
    </row>
    <row r="537" spans="1:11" ht="49.5" x14ac:dyDescent="0.25">
      <c r="A537" s="14" t="s">
        <v>204</v>
      </c>
      <c r="B537" s="15" t="s">
        <v>203</v>
      </c>
      <c r="C537" s="15" t="s">
        <v>21</v>
      </c>
      <c r="D537" s="15" t="s">
        <v>205</v>
      </c>
      <c r="E537" s="15"/>
      <c r="F537" s="16">
        <f>F538</f>
        <v>1396</v>
      </c>
      <c r="G537" s="16">
        <f t="shared" ref="G537:I540" si="250">G538</f>
        <v>0</v>
      </c>
      <c r="H537" s="16">
        <f t="shared" si="250"/>
        <v>1229</v>
      </c>
      <c r="I537" s="16">
        <f t="shared" si="250"/>
        <v>0</v>
      </c>
      <c r="J537" s="18">
        <f t="shared" si="242"/>
        <v>88.03724928366762</v>
      </c>
      <c r="K537" s="18"/>
    </row>
    <row r="538" spans="1:11" ht="16.5" x14ac:dyDescent="0.25">
      <c r="A538" s="14" t="s">
        <v>72</v>
      </c>
      <c r="B538" s="15" t="s">
        <v>203</v>
      </c>
      <c r="C538" s="15" t="s">
        <v>21</v>
      </c>
      <c r="D538" s="15" t="s">
        <v>326</v>
      </c>
      <c r="E538" s="15"/>
      <c r="F538" s="16">
        <f>F539</f>
        <v>1396</v>
      </c>
      <c r="G538" s="16">
        <f t="shared" si="250"/>
        <v>0</v>
      </c>
      <c r="H538" s="16">
        <f t="shared" si="250"/>
        <v>1229</v>
      </c>
      <c r="I538" s="16">
        <f t="shared" si="250"/>
        <v>0</v>
      </c>
      <c r="J538" s="18">
        <f t="shared" si="242"/>
        <v>88.03724928366762</v>
      </c>
      <c r="K538" s="18"/>
    </row>
    <row r="539" spans="1:11" ht="16.5" x14ac:dyDescent="0.25">
      <c r="A539" s="14" t="s">
        <v>324</v>
      </c>
      <c r="B539" s="15" t="s">
        <v>203</v>
      </c>
      <c r="C539" s="15" t="s">
        <v>21</v>
      </c>
      <c r="D539" s="15" t="s">
        <v>327</v>
      </c>
      <c r="E539" s="15"/>
      <c r="F539" s="16">
        <f>F540</f>
        <v>1396</v>
      </c>
      <c r="G539" s="16">
        <f t="shared" si="250"/>
        <v>0</v>
      </c>
      <c r="H539" s="16">
        <f t="shared" si="250"/>
        <v>1229</v>
      </c>
      <c r="I539" s="16">
        <f t="shared" si="250"/>
        <v>0</v>
      </c>
      <c r="J539" s="18">
        <f t="shared" si="242"/>
        <v>88.03724928366762</v>
      </c>
      <c r="K539" s="18"/>
    </row>
    <row r="540" spans="1:11" ht="33" x14ac:dyDescent="0.25">
      <c r="A540" s="14" t="s">
        <v>31</v>
      </c>
      <c r="B540" s="15" t="s">
        <v>203</v>
      </c>
      <c r="C540" s="15" t="s">
        <v>21</v>
      </c>
      <c r="D540" s="15" t="s">
        <v>327</v>
      </c>
      <c r="E540" s="15" t="s">
        <v>32</v>
      </c>
      <c r="F540" s="16">
        <f>F541</f>
        <v>1396</v>
      </c>
      <c r="G540" s="16">
        <f t="shared" si="250"/>
        <v>0</v>
      </c>
      <c r="H540" s="16">
        <f t="shared" si="250"/>
        <v>1229</v>
      </c>
      <c r="I540" s="16">
        <f t="shared" si="250"/>
        <v>0</v>
      </c>
      <c r="J540" s="18">
        <f t="shared" si="242"/>
        <v>88.03724928366762</v>
      </c>
      <c r="K540" s="18"/>
    </row>
    <row r="541" spans="1:11" ht="33" x14ac:dyDescent="0.25">
      <c r="A541" s="14" t="s">
        <v>33</v>
      </c>
      <c r="B541" s="15" t="s">
        <v>203</v>
      </c>
      <c r="C541" s="15" t="s">
        <v>21</v>
      </c>
      <c r="D541" s="15" t="s">
        <v>327</v>
      </c>
      <c r="E541" s="15" t="s">
        <v>34</v>
      </c>
      <c r="F541" s="16">
        <v>1396</v>
      </c>
      <c r="G541" s="16">
        <v>0</v>
      </c>
      <c r="H541" s="16">
        <v>1229</v>
      </c>
      <c r="I541" s="16">
        <v>0</v>
      </c>
      <c r="J541" s="18">
        <f t="shared" si="242"/>
        <v>88.03724928366762</v>
      </c>
      <c r="K541" s="18"/>
    </row>
    <row r="542" spans="1:11" ht="49.5" x14ac:dyDescent="0.25">
      <c r="A542" s="14" t="s">
        <v>318</v>
      </c>
      <c r="B542" s="15" t="s">
        <v>203</v>
      </c>
      <c r="C542" s="15" t="s">
        <v>21</v>
      </c>
      <c r="D542" s="15" t="s">
        <v>319</v>
      </c>
      <c r="E542" s="15"/>
      <c r="F542" s="16">
        <f>F543</f>
        <v>393866</v>
      </c>
      <c r="G542" s="16">
        <f t="shared" ref="G542:I545" si="251">G543</f>
        <v>0</v>
      </c>
      <c r="H542" s="16">
        <f t="shared" si="251"/>
        <v>393403</v>
      </c>
      <c r="I542" s="16">
        <f t="shared" si="251"/>
        <v>0</v>
      </c>
      <c r="J542" s="18">
        <f t="shared" si="242"/>
        <v>99.882447329802531</v>
      </c>
      <c r="K542" s="18"/>
    </row>
    <row r="543" spans="1:11" ht="16.5" x14ac:dyDescent="0.25">
      <c r="A543" s="14" t="s">
        <v>72</v>
      </c>
      <c r="B543" s="15" t="s">
        <v>203</v>
      </c>
      <c r="C543" s="15" t="s">
        <v>21</v>
      </c>
      <c r="D543" s="15" t="s">
        <v>320</v>
      </c>
      <c r="E543" s="15"/>
      <c r="F543" s="16">
        <f>F544</f>
        <v>393866</v>
      </c>
      <c r="G543" s="16">
        <f t="shared" si="251"/>
        <v>0</v>
      </c>
      <c r="H543" s="16">
        <f t="shared" si="251"/>
        <v>393403</v>
      </c>
      <c r="I543" s="16">
        <f t="shared" si="251"/>
        <v>0</v>
      </c>
      <c r="J543" s="18">
        <f t="shared" si="242"/>
        <v>99.882447329802531</v>
      </c>
      <c r="K543" s="18"/>
    </row>
    <row r="544" spans="1:11" ht="16.5" x14ac:dyDescent="0.25">
      <c r="A544" s="14" t="s">
        <v>324</v>
      </c>
      <c r="B544" s="15" t="s">
        <v>203</v>
      </c>
      <c r="C544" s="15" t="s">
        <v>21</v>
      </c>
      <c r="D544" s="15" t="s">
        <v>328</v>
      </c>
      <c r="E544" s="15"/>
      <c r="F544" s="16">
        <f>F545</f>
        <v>393866</v>
      </c>
      <c r="G544" s="16">
        <f t="shared" si="251"/>
        <v>0</v>
      </c>
      <c r="H544" s="16">
        <f t="shared" si="251"/>
        <v>393403</v>
      </c>
      <c r="I544" s="16">
        <f t="shared" si="251"/>
        <v>0</v>
      </c>
      <c r="J544" s="18">
        <f t="shared" si="242"/>
        <v>99.882447329802531</v>
      </c>
      <c r="K544" s="18"/>
    </row>
    <row r="545" spans="1:11" ht="33" x14ac:dyDescent="0.25">
      <c r="A545" s="14" t="s">
        <v>31</v>
      </c>
      <c r="B545" s="15" t="s">
        <v>203</v>
      </c>
      <c r="C545" s="15" t="s">
        <v>21</v>
      </c>
      <c r="D545" s="15" t="s">
        <v>328</v>
      </c>
      <c r="E545" s="15" t="s">
        <v>32</v>
      </c>
      <c r="F545" s="16">
        <f>F546</f>
        <v>393866</v>
      </c>
      <c r="G545" s="16">
        <f t="shared" si="251"/>
        <v>0</v>
      </c>
      <c r="H545" s="16">
        <f t="shared" si="251"/>
        <v>393403</v>
      </c>
      <c r="I545" s="16">
        <f t="shared" si="251"/>
        <v>0</v>
      </c>
      <c r="J545" s="18">
        <f t="shared" si="242"/>
        <v>99.882447329802531</v>
      </c>
      <c r="K545" s="18"/>
    </row>
    <row r="546" spans="1:11" ht="33" x14ac:dyDescent="0.25">
      <c r="A546" s="14" t="s">
        <v>33</v>
      </c>
      <c r="B546" s="15" t="s">
        <v>203</v>
      </c>
      <c r="C546" s="15" t="s">
        <v>21</v>
      </c>
      <c r="D546" s="15" t="s">
        <v>328</v>
      </c>
      <c r="E546" s="15" t="s">
        <v>34</v>
      </c>
      <c r="F546" s="16">
        <v>393866</v>
      </c>
      <c r="G546" s="16">
        <v>0</v>
      </c>
      <c r="H546" s="16">
        <v>393403</v>
      </c>
      <c r="I546" s="16">
        <v>0</v>
      </c>
      <c r="J546" s="18">
        <f t="shared" si="242"/>
        <v>99.882447329802531</v>
      </c>
      <c r="K546" s="18"/>
    </row>
    <row r="547" spans="1:11" ht="49.5" x14ac:dyDescent="0.25">
      <c r="A547" s="14" t="s">
        <v>329</v>
      </c>
      <c r="B547" s="15" t="s">
        <v>203</v>
      </c>
      <c r="C547" s="15" t="s">
        <v>21</v>
      </c>
      <c r="D547" s="15" t="s">
        <v>330</v>
      </c>
      <c r="E547" s="15"/>
      <c r="F547" s="16">
        <f>F548+F559+F567+F570</f>
        <v>1229966</v>
      </c>
      <c r="G547" s="16">
        <f t="shared" ref="G547:I547" si="252">G548+G559+G567+G570</f>
        <v>148369</v>
      </c>
      <c r="H547" s="16">
        <f t="shared" si="252"/>
        <v>1094344</v>
      </c>
      <c r="I547" s="16">
        <f t="shared" si="252"/>
        <v>46101</v>
      </c>
      <c r="J547" s="18">
        <f t="shared" si="242"/>
        <v>88.973516341102112</v>
      </c>
      <c r="K547" s="18">
        <f t="shared" si="248"/>
        <v>31.071854632706291</v>
      </c>
    </row>
    <row r="548" spans="1:11" ht="16.5" x14ac:dyDescent="0.25">
      <c r="A548" s="14" t="s">
        <v>72</v>
      </c>
      <c r="B548" s="15" t="s">
        <v>203</v>
      </c>
      <c r="C548" s="15" t="s">
        <v>21</v>
      </c>
      <c r="D548" s="15" t="s">
        <v>331</v>
      </c>
      <c r="E548" s="15"/>
      <c r="F548" s="16">
        <f>F549+F554</f>
        <v>966210</v>
      </c>
      <c r="G548" s="16">
        <f t="shared" ref="G548:I548" si="253">G549+G554</f>
        <v>0</v>
      </c>
      <c r="H548" s="16">
        <f t="shared" si="253"/>
        <v>944892</v>
      </c>
      <c r="I548" s="16">
        <f t="shared" si="253"/>
        <v>0</v>
      </c>
      <c r="J548" s="18">
        <f t="shared" si="242"/>
        <v>97.79364734374515</v>
      </c>
      <c r="K548" s="18"/>
    </row>
    <row r="549" spans="1:11" ht="16.5" x14ac:dyDescent="0.25">
      <c r="A549" s="14" t="s">
        <v>324</v>
      </c>
      <c r="B549" s="15" t="s">
        <v>203</v>
      </c>
      <c r="C549" s="15" t="s">
        <v>21</v>
      </c>
      <c r="D549" s="15" t="s">
        <v>332</v>
      </c>
      <c r="E549" s="15"/>
      <c r="F549" s="16">
        <f>F550+F552</f>
        <v>948735</v>
      </c>
      <c r="G549" s="16">
        <f t="shared" ref="G549:I549" si="254">G550+G552</f>
        <v>0</v>
      </c>
      <c r="H549" s="16">
        <f t="shared" si="254"/>
        <v>928367</v>
      </c>
      <c r="I549" s="16">
        <f t="shared" si="254"/>
        <v>0</v>
      </c>
      <c r="J549" s="18">
        <f t="shared" si="242"/>
        <v>97.8531412881363</v>
      </c>
      <c r="K549" s="18"/>
    </row>
    <row r="550" spans="1:11" ht="33" x14ac:dyDescent="0.25">
      <c r="A550" s="14" t="s">
        <v>31</v>
      </c>
      <c r="B550" s="15" t="s">
        <v>203</v>
      </c>
      <c r="C550" s="15" t="s">
        <v>21</v>
      </c>
      <c r="D550" s="15" t="s">
        <v>332</v>
      </c>
      <c r="E550" s="15" t="s">
        <v>32</v>
      </c>
      <c r="F550" s="16">
        <f>F551</f>
        <v>778243</v>
      </c>
      <c r="G550" s="16">
        <f t="shared" ref="G550:I550" si="255">G551</f>
        <v>0</v>
      </c>
      <c r="H550" s="16">
        <f t="shared" si="255"/>
        <v>763757</v>
      </c>
      <c r="I550" s="16">
        <f t="shared" si="255"/>
        <v>0</v>
      </c>
      <c r="J550" s="18">
        <f t="shared" si="242"/>
        <v>98.138627652288562</v>
      </c>
      <c r="K550" s="18"/>
    </row>
    <row r="551" spans="1:11" ht="33" x14ac:dyDescent="0.25">
      <c r="A551" s="14" t="s">
        <v>33</v>
      </c>
      <c r="B551" s="15" t="s">
        <v>203</v>
      </c>
      <c r="C551" s="15" t="s">
        <v>21</v>
      </c>
      <c r="D551" s="15" t="s">
        <v>332</v>
      </c>
      <c r="E551" s="15" t="s">
        <v>34</v>
      </c>
      <c r="F551" s="16">
        <v>778243</v>
      </c>
      <c r="G551" s="16">
        <v>0</v>
      </c>
      <c r="H551" s="16">
        <f>763758-1</f>
        <v>763757</v>
      </c>
      <c r="I551" s="16">
        <v>0</v>
      </c>
      <c r="J551" s="18">
        <f t="shared" si="242"/>
        <v>98.138627652288562</v>
      </c>
      <c r="K551" s="18"/>
    </row>
    <row r="552" spans="1:11" ht="16.5" x14ac:dyDescent="0.25">
      <c r="A552" s="14" t="s">
        <v>39</v>
      </c>
      <c r="B552" s="15" t="s">
        <v>203</v>
      </c>
      <c r="C552" s="15" t="s">
        <v>21</v>
      </c>
      <c r="D552" s="15" t="s">
        <v>332</v>
      </c>
      <c r="E552" s="15" t="s">
        <v>40</v>
      </c>
      <c r="F552" s="16">
        <f>F553</f>
        <v>170492</v>
      </c>
      <c r="G552" s="16">
        <f t="shared" ref="G552:I552" si="256">G553</f>
        <v>0</v>
      </c>
      <c r="H552" s="16">
        <f t="shared" si="256"/>
        <v>164610</v>
      </c>
      <c r="I552" s="16">
        <f t="shared" si="256"/>
        <v>0</v>
      </c>
      <c r="J552" s="18">
        <f t="shared" si="242"/>
        <v>96.549984750017586</v>
      </c>
      <c r="K552" s="18"/>
    </row>
    <row r="553" spans="1:11" ht="66" x14ac:dyDescent="0.25">
      <c r="A553" s="14" t="s">
        <v>163</v>
      </c>
      <c r="B553" s="15" t="s">
        <v>203</v>
      </c>
      <c r="C553" s="15" t="s">
        <v>21</v>
      </c>
      <c r="D553" s="15" t="s">
        <v>332</v>
      </c>
      <c r="E553" s="15" t="s">
        <v>164</v>
      </c>
      <c r="F553" s="16">
        <v>170492</v>
      </c>
      <c r="G553" s="16">
        <v>0</v>
      </c>
      <c r="H553" s="16">
        <v>164610</v>
      </c>
      <c r="I553" s="16">
        <v>0</v>
      </c>
      <c r="J553" s="18">
        <f t="shared" si="242"/>
        <v>96.549984750017586</v>
      </c>
      <c r="K553" s="18"/>
    </row>
    <row r="554" spans="1:11" ht="33" x14ac:dyDescent="0.25">
      <c r="A554" s="14" t="s">
        <v>333</v>
      </c>
      <c r="B554" s="15" t="s">
        <v>203</v>
      </c>
      <c r="C554" s="15" t="s">
        <v>21</v>
      </c>
      <c r="D554" s="15" t="s">
        <v>334</v>
      </c>
      <c r="E554" s="15"/>
      <c r="F554" s="16">
        <f>F555+F557</f>
        <v>17475</v>
      </c>
      <c r="G554" s="16">
        <f t="shared" ref="G554:I554" si="257">G555+G557</f>
        <v>0</v>
      </c>
      <c r="H554" s="16">
        <f t="shared" si="257"/>
        <v>16525</v>
      </c>
      <c r="I554" s="16">
        <f t="shared" si="257"/>
        <v>0</v>
      </c>
      <c r="J554" s="18">
        <f t="shared" si="242"/>
        <v>94.563662374821178</v>
      </c>
      <c r="K554" s="18"/>
    </row>
    <row r="555" spans="1:11" ht="33" x14ac:dyDescent="0.25">
      <c r="A555" s="14" t="s">
        <v>31</v>
      </c>
      <c r="B555" s="15" t="s">
        <v>203</v>
      </c>
      <c r="C555" s="15" t="s">
        <v>21</v>
      </c>
      <c r="D555" s="15" t="s">
        <v>334</v>
      </c>
      <c r="E555" s="15" t="s">
        <v>32</v>
      </c>
      <c r="F555" s="16">
        <f>F556</f>
        <v>2701</v>
      </c>
      <c r="G555" s="16">
        <f t="shared" ref="G555:I555" si="258">G556</f>
        <v>0</v>
      </c>
      <c r="H555" s="16">
        <f t="shared" si="258"/>
        <v>2700</v>
      </c>
      <c r="I555" s="16">
        <f t="shared" si="258"/>
        <v>0</v>
      </c>
      <c r="J555" s="18">
        <f t="shared" si="242"/>
        <v>99.962976675305441</v>
      </c>
      <c r="K555" s="18"/>
    </row>
    <row r="556" spans="1:11" ht="33" x14ac:dyDescent="0.25">
      <c r="A556" s="14" t="s">
        <v>33</v>
      </c>
      <c r="B556" s="15" t="s">
        <v>203</v>
      </c>
      <c r="C556" s="15" t="s">
        <v>21</v>
      </c>
      <c r="D556" s="15" t="s">
        <v>334</v>
      </c>
      <c r="E556" s="15" t="s">
        <v>34</v>
      </c>
      <c r="F556" s="16">
        <v>2701</v>
      </c>
      <c r="G556" s="16">
        <v>0</v>
      </c>
      <c r="H556" s="16">
        <v>2700</v>
      </c>
      <c r="I556" s="16">
        <v>0</v>
      </c>
      <c r="J556" s="18">
        <f t="shared" si="242"/>
        <v>99.962976675305441</v>
      </c>
      <c r="K556" s="18"/>
    </row>
    <row r="557" spans="1:11" ht="16.5" x14ac:dyDescent="0.25">
      <c r="A557" s="14" t="s">
        <v>39</v>
      </c>
      <c r="B557" s="15" t="s">
        <v>203</v>
      </c>
      <c r="C557" s="15" t="s">
        <v>21</v>
      </c>
      <c r="D557" s="15" t="s">
        <v>334</v>
      </c>
      <c r="E557" s="15" t="s">
        <v>40</v>
      </c>
      <c r="F557" s="16">
        <f>F558</f>
        <v>14774</v>
      </c>
      <c r="G557" s="16">
        <f t="shared" ref="G557:I557" si="259">G558</f>
        <v>0</v>
      </c>
      <c r="H557" s="16">
        <f t="shared" si="259"/>
        <v>13825</v>
      </c>
      <c r="I557" s="16">
        <f t="shared" si="259"/>
        <v>0</v>
      </c>
      <c r="J557" s="18">
        <f t="shared" si="242"/>
        <v>93.576553404629763</v>
      </c>
      <c r="K557" s="18"/>
    </row>
    <row r="558" spans="1:11" ht="66" x14ac:dyDescent="0.25">
      <c r="A558" s="14" t="s">
        <v>163</v>
      </c>
      <c r="B558" s="15" t="s">
        <v>203</v>
      </c>
      <c r="C558" s="15" t="s">
        <v>21</v>
      </c>
      <c r="D558" s="15" t="s">
        <v>334</v>
      </c>
      <c r="E558" s="15" t="s">
        <v>164</v>
      </c>
      <c r="F558" s="16">
        <v>14774</v>
      </c>
      <c r="G558" s="16">
        <v>0</v>
      </c>
      <c r="H558" s="16">
        <v>13825</v>
      </c>
      <c r="I558" s="16">
        <v>0</v>
      </c>
      <c r="J558" s="18">
        <f t="shared" si="242"/>
        <v>93.576553404629763</v>
      </c>
      <c r="K558" s="18"/>
    </row>
    <row r="559" spans="1:11" ht="33" x14ac:dyDescent="0.25">
      <c r="A559" s="14" t="s">
        <v>118</v>
      </c>
      <c r="B559" s="15" t="s">
        <v>203</v>
      </c>
      <c r="C559" s="15" t="s">
        <v>21</v>
      </c>
      <c r="D559" s="15" t="s">
        <v>335</v>
      </c>
      <c r="E559" s="15"/>
      <c r="F559" s="16">
        <f>F560</f>
        <v>91165</v>
      </c>
      <c r="G559" s="16">
        <f t="shared" ref="G559:I559" si="260">G560</f>
        <v>0</v>
      </c>
      <c r="H559" s="16">
        <f t="shared" si="260"/>
        <v>85156</v>
      </c>
      <c r="I559" s="16">
        <f t="shared" si="260"/>
        <v>0</v>
      </c>
      <c r="J559" s="18">
        <f t="shared" si="242"/>
        <v>93.408654637196292</v>
      </c>
      <c r="K559" s="18"/>
    </row>
    <row r="560" spans="1:11" ht="33" x14ac:dyDescent="0.25">
      <c r="A560" s="14" t="s">
        <v>336</v>
      </c>
      <c r="B560" s="15" t="s">
        <v>203</v>
      </c>
      <c r="C560" s="15" t="s">
        <v>21</v>
      </c>
      <c r="D560" s="15" t="s">
        <v>337</v>
      </c>
      <c r="E560" s="15"/>
      <c r="F560" s="16">
        <f>F561+F563+F565</f>
        <v>91165</v>
      </c>
      <c r="G560" s="16">
        <f t="shared" ref="G560:I560" si="261">G561+G563+G565</f>
        <v>0</v>
      </c>
      <c r="H560" s="16">
        <f t="shared" si="261"/>
        <v>85156</v>
      </c>
      <c r="I560" s="16">
        <f t="shared" si="261"/>
        <v>0</v>
      </c>
      <c r="J560" s="18">
        <f t="shared" si="242"/>
        <v>93.408654637196292</v>
      </c>
      <c r="K560" s="18"/>
    </row>
    <row r="561" spans="1:11" ht="82.5" x14ac:dyDescent="0.25">
      <c r="A561" s="14" t="s">
        <v>16</v>
      </c>
      <c r="B561" s="15" t="s">
        <v>203</v>
      </c>
      <c r="C561" s="15" t="s">
        <v>21</v>
      </c>
      <c r="D561" s="15" t="s">
        <v>337</v>
      </c>
      <c r="E561" s="15" t="s">
        <v>17</v>
      </c>
      <c r="F561" s="16">
        <f>F562</f>
        <v>10021</v>
      </c>
      <c r="G561" s="16">
        <f t="shared" ref="G561:I561" si="262">G562</f>
        <v>0</v>
      </c>
      <c r="H561" s="16">
        <f t="shared" si="262"/>
        <v>9992</v>
      </c>
      <c r="I561" s="16">
        <f t="shared" si="262"/>
        <v>0</v>
      </c>
      <c r="J561" s="18">
        <f t="shared" si="242"/>
        <v>99.710607723780072</v>
      </c>
      <c r="K561" s="18"/>
    </row>
    <row r="562" spans="1:11" ht="16.5" x14ac:dyDescent="0.25">
      <c r="A562" s="14" t="s">
        <v>122</v>
      </c>
      <c r="B562" s="15" t="s">
        <v>203</v>
      </c>
      <c r="C562" s="15" t="s">
        <v>21</v>
      </c>
      <c r="D562" s="15" t="s">
        <v>337</v>
      </c>
      <c r="E562" s="15" t="s">
        <v>123</v>
      </c>
      <c r="F562" s="16">
        <v>10021</v>
      </c>
      <c r="G562" s="16">
        <v>0</v>
      </c>
      <c r="H562" s="16">
        <v>9992</v>
      </c>
      <c r="I562" s="16">
        <v>0</v>
      </c>
      <c r="J562" s="18">
        <f t="shared" si="242"/>
        <v>99.710607723780072</v>
      </c>
      <c r="K562" s="18"/>
    </row>
    <row r="563" spans="1:11" ht="33" x14ac:dyDescent="0.25">
      <c r="A563" s="14" t="s">
        <v>31</v>
      </c>
      <c r="B563" s="15" t="s">
        <v>203</v>
      </c>
      <c r="C563" s="15" t="s">
        <v>21</v>
      </c>
      <c r="D563" s="15" t="s">
        <v>337</v>
      </c>
      <c r="E563" s="15" t="s">
        <v>32</v>
      </c>
      <c r="F563" s="16">
        <f>F564</f>
        <v>70265</v>
      </c>
      <c r="G563" s="16">
        <f t="shared" ref="G563:I563" si="263">G564</f>
        <v>0</v>
      </c>
      <c r="H563" s="16">
        <f t="shared" si="263"/>
        <v>64371</v>
      </c>
      <c r="I563" s="16">
        <f t="shared" si="263"/>
        <v>0</v>
      </c>
      <c r="J563" s="18">
        <f t="shared" si="242"/>
        <v>91.6117554970469</v>
      </c>
      <c r="K563" s="18"/>
    </row>
    <row r="564" spans="1:11" ht="33" x14ac:dyDescent="0.25">
      <c r="A564" s="14" t="s">
        <v>33</v>
      </c>
      <c r="B564" s="15" t="s">
        <v>203</v>
      </c>
      <c r="C564" s="15" t="s">
        <v>21</v>
      </c>
      <c r="D564" s="15" t="s">
        <v>337</v>
      </c>
      <c r="E564" s="15" t="s">
        <v>34</v>
      </c>
      <c r="F564" s="16">
        <v>70265</v>
      </c>
      <c r="G564" s="16">
        <v>0</v>
      </c>
      <c r="H564" s="16">
        <v>64371</v>
      </c>
      <c r="I564" s="16">
        <v>0</v>
      </c>
      <c r="J564" s="18">
        <f t="shared" si="242"/>
        <v>91.6117554970469</v>
      </c>
      <c r="K564" s="18"/>
    </row>
    <row r="565" spans="1:11" ht="16.5" x14ac:dyDescent="0.25">
      <c r="A565" s="14" t="s">
        <v>39</v>
      </c>
      <c r="B565" s="15" t="s">
        <v>203</v>
      </c>
      <c r="C565" s="15" t="s">
        <v>21</v>
      </c>
      <c r="D565" s="15" t="s">
        <v>337</v>
      </c>
      <c r="E565" s="15" t="s">
        <v>40</v>
      </c>
      <c r="F565" s="16">
        <f>F566</f>
        <v>10879</v>
      </c>
      <c r="G565" s="16">
        <f t="shared" ref="G565:I565" si="264">G566</f>
        <v>0</v>
      </c>
      <c r="H565" s="16">
        <f t="shared" si="264"/>
        <v>10793</v>
      </c>
      <c r="I565" s="16">
        <f t="shared" si="264"/>
        <v>0</v>
      </c>
      <c r="J565" s="18">
        <f t="shared" si="242"/>
        <v>99.209486166007906</v>
      </c>
      <c r="K565" s="18"/>
    </row>
    <row r="566" spans="1:11" ht="16.5" x14ac:dyDescent="0.25">
      <c r="A566" s="14" t="s">
        <v>41</v>
      </c>
      <c r="B566" s="15" t="s">
        <v>203</v>
      </c>
      <c r="C566" s="15" t="s">
        <v>21</v>
      </c>
      <c r="D566" s="15" t="s">
        <v>337</v>
      </c>
      <c r="E566" s="15" t="s">
        <v>42</v>
      </c>
      <c r="F566" s="16">
        <v>10879</v>
      </c>
      <c r="G566" s="16">
        <v>0</v>
      </c>
      <c r="H566" s="16">
        <v>10793</v>
      </c>
      <c r="I566" s="16">
        <v>0</v>
      </c>
      <c r="J566" s="18">
        <f t="shared" si="242"/>
        <v>99.209486166007906</v>
      </c>
      <c r="K566" s="18"/>
    </row>
    <row r="567" spans="1:11" ht="66" x14ac:dyDescent="0.25">
      <c r="A567" s="14" t="s">
        <v>338</v>
      </c>
      <c r="B567" s="15" t="s">
        <v>203</v>
      </c>
      <c r="C567" s="15" t="s">
        <v>21</v>
      </c>
      <c r="D567" s="15" t="s">
        <v>339</v>
      </c>
      <c r="E567" s="15"/>
      <c r="F567" s="16">
        <f>F568</f>
        <v>105263</v>
      </c>
      <c r="G567" s="16">
        <f t="shared" ref="G567:I568" si="265">G568</f>
        <v>100000</v>
      </c>
      <c r="H567" s="16">
        <f t="shared" si="265"/>
        <v>0</v>
      </c>
      <c r="I567" s="16">
        <f t="shared" si="265"/>
        <v>0</v>
      </c>
      <c r="J567" s="18">
        <f t="shared" si="242"/>
        <v>0</v>
      </c>
      <c r="K567" s="18">
        <f t="shared" si="248"/>
        <v>0</v>
      </c>
    </row>
    <row r="568" spans="1:11" ht="33" x14ac:dyDescent="0.25">
      <c r="A568" s="14" t="s">
        <v>254</v>
      </c>
      <c r="B568" s="15" t="s">
        <v>203</v>
      </c>
      <c r="C568" s="15" t="s">
        <v>21</v>
      </c>
      <c r="D568" s="15" t="s">
        <v>339</v>
      </c>
      <c r="E568" s="15" t="s">
        <v>255</v>
      </c>
      <c r="F568" s="16">
        <f>F569</f>
        <v>105263</v>
      </c>
      <c r="G568" s="16">
        <f t="shared" si="265"/>
        <v>100000</v>
      </c>
      <c r="H568" s="16">
        <f t="shared" si="265"/>
        <v>0</v>
      </c>
      <c r="I568" s="16">
        <f t="shared" si="265"/>
        <v>0</v>
      </c>
      <c r="J568" s="18">
        <f t="shared" si="242"/>
        <v>0</v>
      </c>
      <c r="K568" s="18">
        <f t="shared" si="248"/>
        <v>0</v>
      </c>
    </row>
    <row r="569" spans="1:11" ht="16.5" x14ac:dyDescent="0.25">
      <c r="A569" s="14" t="s">
        <v>252</v>
      </c>
      <c r="B569" s="15" t="s">
        <v>203</v>
      </c>
      <c r="C569" s="15" t="s">
        <v>21</v>
      </c>
      <c r="D569" s="15" t="s">
        <v>339</v>
      </c>
      <c r="E569" s="15" t="s">
        <v>256</v>
      </c>
      <c r="F569" s="16">
        <v>105263</v>
      </c>
      <c r="G569" s="16">
        <v>100000</v>
      </c>
      <c r="H569" s="16"/>
      <c r="I569" s="16"/>
      <c r="J569" s="18">
        <f t="shared" si="242"/>
        <v>0</v>
      </c>
      <c r="K569" s="18">
        <f t="shared" si="248"/>
        <v>0</v>
      </c>
    </row>
    <row r="570" spans="1:11" ht="66" x14ac:dyDescent="0.25">
      <c r="A570" s="14" t="s">
        <v>340</v>
      </c>
      <c r="B570" s="15" t="s">
        <v>203</v>
      </c>
      <c r="C570" s="15" t="s">
        <v>21</v>
      </c>
      <c r="D570" s="15" t="s">
        <v>341</v>
      </c>
      <c r="E570" s="15"/>
      <c r="F570" s="16">
        <f>F571</f>
        <v>67328</v>
      </c>
      <c r="G570" s="16">
        <f t="shared" ref="G570:I571" si="266">G571</f>
        <v>48369</v>
      </c>
      <c r="H570" s="16">
        <f t="shared" si="266"/>
        <v>64296</v>
      </c>
      <c r="I570" s="16">
        <f t="shared" si="266"/>
        <v>46101</v>
      </c>
      <c r="J570" s="18">
        <f t="shared" si="242"/>
        <v>95.496673003802286</v>
      </c>
      <c r="K570" s="18">
        <f t="shared" si="248"/>
        <v>95.311046331327915</v>
      </c>
    </row>
    <row r="571" spans="1:11" ht="33" x14ac:dyDescent="0.25">
      <c r="A571" s="14" t="s">
        <v>31</v>
      </c>
      <c r="B571" s="15" t="s">
        <v>203</v>
      </c>
      <c r="C571" s="15" t="s">
        <v>21</v>
      </c>
      <c r="D571" s="15" t="s">
        <v>341</v>
      </c>
      <c r="E571" s="15" t="s">
        <v>32</v>
      </c>
      <c r="F571" s="16">
        <f>F572</f>
        <v>67328</v>
      </c>
      <c r="G571" s="16">
        <f t="shared" si="266"/>
        <v>48369</v>
      </c>
      <c r="H571" s="16">
        <f t="shared" si="266"/>
        <v>64296</v>
      </c>
      <c r="I571" s="16">
        <f t="shared" si="266"/>
        <v>46101</v>
      </c>
      <c r="J571" s="18">
        <f t="shared" si="242"/>
        <v>95.496673003802286</v>
      </c>
      <c r="K571" s="18">
        <f t="shared" si="248"/>
        <v>95.311046331327915</v>
      </c>
    </row>
    <row r="572" spans="1:11" ht="33" x14ac:dyDescent="0.25">
      <c r="A572" s="14" t="s">
        <v>33</v>
      </c>
      <c r="B572" s="15" t="s">
        <v>203</v>
      </c>
      <c r="C572" s="15" t="s">
        <v>21</v>
      </c>
      <c r="D572" s="15" t="s">
        <v>341</v>
      </c>
      <c r="E572" s="15" t="s">
        <v>34</v>
      </c>
      <c r="F572" s="16">
        <v>67328</v>
      </c>
      <c r="G572" s="16">
        <v>48369</v>
      </c>
      <c r="H572" s="16">
        <v>64296</v>
      </c>
      <c r="I572" s="16">
        <v>46101</v>
      </c>
      <c r="J572" s="18">
        <f t="shared" si="242"/>
        <v>95.496673003802286</v>
      </c>
      <c r="K572" s="18">
        <f t="shared" si="248"/>
        <v>95.311046331327915</v>
      </c>
    </row>
    <row r="573" spans="1:11" ht="33" x14ac:dyDescent="0.25">
      <c r="A573" s="14" t="s">
        <v>342</v>
      </c>
      <c r="B573" s="15" t="s">
        <v>203</v>
      </c>
      <c r="C573" s="15" t="s">
        <v>21</v>
      </c>
      <c r="D573" s="15" t="s">
        <v>343</v>
      </c>
      <c r="E573" s="15"/>
      <c r="F573" s="16">
        <f>F574+F577</f>
        <v>193335</v>
      </c>
      <c r="G573" s="16">
        <f t="shared" ref="G573:I573" si="267">G574+G577</f>
        <v>183668</v>
      </c>
      <c r="H573" s="16">
        <f t="shared" si="267"/>
        <v>193335</v>
      </c>
      <c r="I573" s="16">
        <f t="shared" si="267"/>
        <v>183668</v>
      </c>
      <c r="J573" s="18">
        <f t="shared" si="242"/>
        <v>100</v>
      </c>
      <c r="K573" s="18">
        <f t="shared" si="248"/>
        <v>100</v>
      </c>
    </row>
    <row r="574" spans="1:11" ht="49.5" x14ac:dyDescent="0.25">
      <c r="A574" s="14" t="s">
        <v>344</v>
      </c>
      <c r="B574" s="15" t="s">
        <v>203</v>
      </c>
      <c r="C574" s="15" t="s">
        <v>21</v>
      </c>
      <c r="D574" s="15" t="s">
        <v>345</v>
      </c>
      <c r="E574" s="15"/>
      <c r="F574" s="16">
        <f>F575</f>
        <v>35927</v>
      </c>
      <c r="G574" s="16">
        <f t="shared" ref="G574:I575" si="268">G575</f>
        <v>34131</v>
      </c>
      <c r="H574" s="16">
        <f t="shared" si="268"/>
        <v>35927</v>
      </c>
      <c r="I574" s="16">
        <f t="shared" si="268"/>
        <v>34131</v>
      </c>
      <c r="J574" s="18">
        <f t="shared" si="242"/>
        <v>100</v>
      </c>
      <c r="K574" s="18">
        <f t="shared" si="248"/>
        <v>100</v>
      </c>
    </row>
    <row r="575" spans="1:11" ht="16.5" x14ac:dyDescent="0.25">
      <c r="A575" s="14" t="s">
        <v>39</v>
      </c>
      <c r="B575" s="15" t="s">
        <v>203</v>
      </c>
      <c r="C575" s="15" t="s">
        <v>21</v>
      </c>
      <c r="D575" s="15" t="s">
        <v>345</v>
      </c>
      <c r="E575" s="15" t="s">
        <v>40</v>
      </c>
      <c r="F575" s="16">
        <f>F576</f>
        <v>35927</v>
      </c>
      <c r="G575" s="16">
        <f t="shared" si="268"/>
        <v>34131</v>
      </c>
      <c r="H575" s="16">
        <f t="shared" si="268"/>
        <v>35927</v>
      </c>
      <c r="I575" s="16">
        <f t="shared" si="268"/>
        <v>34131</v>
      </c>
      <c r="J575" s="18">
        <f t="shared" si="242"/>
        <v>100</v>
      </c>
      <c r="K575" s="18">
        <f t="shared" si="248"/>
        <v>100</v>
      </c>
    </row>
    <row r="576" spans="1:11" ht="66" x14ac:dyDescent="0.25">
      <c r="A576" s="14" t="s">
        <v>163</v>
      </c>
      <c r="B576" s="15" t="s">
        <v>203</v>
      </c>
      <c r="C576" s="15" t="s">
        <v>21</v>
      </c>
      <c r="D576" s="15" t="s">
        <v>345</v>
      </c>
      <c r="E576" s="15" t="s">
        <v>164</v>
      </c>
      <c r="F576" s="16">
        <v>35927</v>
      </c>
      <c r="G576" s="16">
        <v>34131</v>
      </c>
      <c r="H576" s="16">
        <f>35928-1</f>
        <v>35927</v>
      </c>
      <c r="I576" s="16">
        <v>34131</v>
      </c>
      <c r="J576" s="18">
        <f t="shared" si="242"/>
        <v>100</v>
      </c>
      <c r="K576" s="18">
        <f t="shared" si="248"/>
        <v>100</v>
      </c>
    </row>
    <row r="577" spans="1:11" ht="49.5" x14ac:dyDescent="0.25">
      <c r="A577" s="14" t="s">
        <v>346</v>
      </c>
      <c r="B577" s="15" t="s">
        <v>203</v>
      </c>
      <c r="C577" s="15" t="s">
        <v>21</v>
      </c>
      <c r="D577" s="15" t="s">
        <v>347</v>
      </c>
      <c r="E577" s="15"/>
      <c r="F577" s="16">
        <f>F578</f>
        <v>157408</v>
      </c>
      <c r="G577" s="16">
        <f t="shared" ref="G577:I578" si="269">G578</f>
        <v>149537</v>
      </c>
      <c r="H577" s="16">
        <f t="shared" si="269"/>
        <v>157408</v>
      </c>
      <c r="I577" s="16">
        <f t="shared" si="269"/>
        <v>149537</v>
      </c>
      <c r="J577" s="18">
        <f t="shared" si="242"/>
        <v>100</v>
      </c>
      <c r="K577" s="18">
        <f t="shared" si="248"/>
        <v>100</v>
      </c>
    </row>
    <row r="578" spans="1:11" ht="33" x14ac:dyDescent="0.25">
      <c r="A578" s="14" t="s">
        <v>31</v>
      </c>
      <c r="B578" s="15" t="s">
        <v>203</v>
      </c>
      <c r="C578" s="15" t="s">
        <v>21</v>
      </c>
      <c r="D578" s="15" t="s">
        <v>347</v>
      </c>
      <c r="E578" s="15" t="s">
        <v>32</v>
      </c>
      <c r="F578" s="16">
        <f>F579</f>
        <v>157408</v>
      </c>
      <c r="G578" s="16">
        <f t="shared" si="269"/>
        <v>149537</v>
      </c>
      <c r="H578" s="16">
        <f t="shared" si="269"/>
        <v>157408</v>
      </c>
      <c r="I578" s="16">
        <f t="shared" si="269"/>
        <v>149537</v>
      </c>
      <c r="J578" s="18">
        <f t="shared" si="242"/>
        <v>100</v>
      </c>
      <c r="K578" s="18">
        <f t="shared" si="248"/>
        <v>100</v>
      </c>
    </row>
    <row r="579" spans="1:11" ht="33" x14ac:dyDescent="0.25">
      <c r="A579" s="14" t="s">
        <v>33</v>
      </c>
      <c r="B579" s="15" t="s">
        <v>203</v>
      </c>
      <c r="C579" s="15" t="s">
        <v>21</v>
      </c>
      <c r="D579" s="15" t="s">
        <v>347</v>
      </c>
      <c r="E579" s="15" t="s">
        <v>34</v>
      </c>
      <c r="F579" s="16">
        <v>157408</v>
      </c>
      <c r="G579" s="16">
        <v>149537</v>
      </c>
      <c r="H579" s="16">
        <f>157407+1</f>
        <v>157408</v>
      </c>
      <c r="I579" s="16">
        <v>149537</v>
      </c>
      <c r="J579" s="18">
        <f t="shared" si="242"/>
        <v>100</v>
      </c>
      <c r="K579" s="18">
        <f t="shared" si="248"/>
        <v>100</v>
      </c>
    </row>
    <row r="580" spans="1:11" ht="16.5" x14ac:dyDescent="0.25">
      <c r="A580" s="14" t="s">
        <v>22</v>
      </c>
      <c r="B580" s="15" t="s">
        <v>203</v>
      </c>
      <c r="C580" s="15" t="s">
        <v>21</v>
      </c>
      <c r="D580" s="15" t="s">
        <v>23</v>
      </c>
      <c r="E580" s="15"/>
      <c r="F580" s="16">
        <f>F581</f>
        <v>1925</v>
      </c>
      <c r="G580" s="16">
        <f t="shared" ref="G580:I583" si="270">G581</f>
        <v>0</v>
      </c>
      <c r="H580" s="16">
        <f t="shared" si="270"/>
        <v>1822</v>
      </c>
      <c r="I580" s="16">
        <f t="shared" si="270"/>
        <v>0</v>
      </c>
      <c r="J580" s="18">
        <f t="shared" si="242"/>
        <v>94.649350649350652</v>
      </c>
      <c r="K580" s="18"/>
    </row>
    <row r="581" spans="1:11" ht="16.5" x14ac:dyDescent="0.25">
      <c r="A581" s="14" t="s">
        <v>72</v>
      </c>
      <c r="B581" s="15" t="s">
        <v>203</v>
      </c>
      <c r="C581" s="15" t="s">
        <v>21</v>
      </c>
      <c r="D581" s="15" t="s">
        <v>73</v>
      </c>
      <c r="E581" s="15"/>
      <c r="F581" s="16">
        <f>F582</f>
        <v>1925</v>
      </c>
      <c r="G581" s="16">
        <f t="shared" si="270"/>
        <v>0</v>
      </c>
      <c r="H581" s="16">
        <f t="shared" si="270"/>
        <v>1822</v>
      </c>
      <c r="I581" s="16">
        <f t="shared" si="270"/>
        <v>0</v>
      </c>
      <c r="J581" s="18">
        <f t="shared" si="242"/>
        <v>94.649350649350652</v>
      </c>
      <c r="K581" s="18"/>
    </row>
    <row r="582" spans="1:11" ht="16.5" x14ac:dyDescent="0.25">
      <c r="A582" s="14" t="s">
        <v>324</v>
      </c>
      <c r="B582" s="15" t="s">
        <v>203</v>
      </c>
      <c r="C582" s="15" t="s">
        <v>21</v>
      </c>
      <c r="D582" s="15" t="s">
        <v>348</v>
      </c>
      <c r="E582" s="15"/>
      <c r="F582" s="16">
        <f>F583</f>
        <v>1925</v>
      </c>
      <c r="G582" s="16">
        <f t="shared" si="270"/>
        <v>0</v>
      </c>
      <c r="H582" s="16">
        <f t="shared" si="270"/>
        <v>1822</v>
      </c>
      <c r="I582" s="16">
        <f t="shared" si="270"/>
        <v>0</v>
      </c>
      <c r="J582" s="18">
        <f t="shared" ref="J582:J645" si="271">H582/F582*100</f>
        <v>94.649350649350652</v>
      </c>
      <c r="K582" s="18"/>
    </row>
    <row r="583" spans="1:11" ht="33" x14ac:dyDescent="0.25">
      <c r="A583" s="14" t="s">
        <v>31</v>
      </c>
      <c r="B583" s="15" t="s">
        <v>203</v>
      </c>
      <c r="C583" s="15" t="s">
        <v>21</v>
      </c>
      <c r="D583" s="15" t="s">
        <v>348</v>
      </c>
      <c r="E583" s="15" t="s">
        <v>32</v>
      </c>
      <c r="F583" s="16">
        <f>F584</f>
        <v>1925</v>
      </c>
      <c r="G583" s="16">
        <f t="shared" si="270"/>
        <v>0</v>
      </c>
      <c r="H583" s="16">
        <f t="shared" si="270"/>
        <v>1822</v>
      </c>
      <c r="I583" s="16">
        <f t="shared" si="270"/>
        <v>0</v>
      </c>
      <c r="J583" s="18">
        <f t="shared" si="271"/>
        <v>94.649350649350652</v>
      </c>
      <c r="K583" s="18"/>
    </row>
    <row r="584" spans="1:11" ht="33" x14ac:dyDescent="0.25">
      <c r="A584" s="14" t="s">
        <v>33</v>
      </c>
      <c r="B584" s="15" t="s">
        <v>203</v>
      </c>
      <c r="C584" s="15" t="s">
        <v>21</v>
      </c>
      <c r="D584" s="15" t="s">
        <v>348</v>
      </c>
      <c r="E584" s="15" t="s">
        <v>34</v>
      </c>
      <c r="F584" s="16">
        <v>1925</v>
      </c>
      <c r="G584" s="16">
        <v>0</v>
      </c>
      <c r="H584" s="16">
        <v>1822</v>
      </c>
      <c r="I584" s="16">
        <v>0</v>
      </c>
      <c r="J584" s="18">
        <f t="shared" si="271"/>
        <v>94.649350649350652</v>
      </c>
      <c r="K584" s="18"/>
    </row>
    <row r="585" spans="1:11" ht="37.5" x14ac:dyDescent="0.3">
      <c r="A585" s="11" t="s">
        <v>349</v>
      </c>
      <c r="B585" s="12" t="s">
        <v>203</v>
      </c>
      <c r="C585" s="12" t="s">
        <v>203</v>
      </c>
      <c r="D585" s="12"/>
      <c r="E585" s="12"/>
      <c r="F585" s="13">
        <f>F586+F590+F599+F608</f>
        <v>545752</v>
      </c>
      <c r="G585" s="13">
        <f t="shared" ref="G585:I585" si="272">G586+G590+G599+G608</f>
        <v>38928</v>
      </c>
      <c r="H585" s="13">
        <f t="shared" si="272"/>
        <v>505380</v>
      </c>
      <c r="I585" s="13">
        <f t="shared" si="272"/>
        <v>0</v>
      </c>
      <c r="J585" s="21">
        <f t="shared" si="271"/>
        <v>92.602500769580317</v>
      </c>
      <c r="K585" s="21">
        <f t="shared" ref="K585:K641" si="273">I585/G585*100</f>
        <v>0</v>
      </c>
    </row>
    <row r="586" spans="1:11" ht="49.5" x14ac:dyDescent="0.25">
      <c r="A586" s="14" t="s">
        <v>276</v>
      </c>
      <c r="B586" s="15" t="s">
        <v>203</v>
      </c>
      <c r="C586" s="15" t="s">
        <v>203</v>
      </c>
      <c r="D586" s="15" t="s">
        <v>277</v>
      </c>
      <c r="E586" s="15"/>
      <c r="F586" s="16">
        <f>F587</f>
        <v>38928</v>
      </c>
      <c r="G586" s="16">
        <f t="shared" ref="G586:I588" si="274">G587</f>
        <v>38928</v>
      </c>
      <c r="H586" s="16">
        <f t="shared" si="274"/>
        <v>0</v>
      </c>
      <c r="I586" s="16">
        <f t="shared" si="274"/>
        <v>0</v>
      </c>
      <c r="J586" s="18">
        <f t="shared" si="271"/>
        <v>0</v>
      </c>
      <c r="K586" s="18">
        <f t="shared" si="273"/>
        <v>0</v>
      </c>
    </row>
    <row r="587" spans="1:11" ht="115.5" x14ac:dyDescent="0.25">
      <c r="A587" s="17" t="s">
        <v>350</v>
      </c>
      <c r="B587" s="15" t="s">
        <v>203</v>
      </c>
      <c r="C587" s="15" t="s">
        <v>203</v>
      </c>
      <c r="D587" s="15" t="s">
        <v>351</v>
      </c>
      <c r="E587" s="15"/>
      <c r="F587" s="16">
        <f>F588</f>
        <v>38928</v>
      </c>
      <c r="G587" s="16">
        <f t="shared" si="274"/>
        <v>38928</v>
      </c>
      <c r="H587" s="16">
        <f t="shared" si="274"/>
        <v>0</v>
      </c>
      <c r="I587" s="16">
        <f t="shared" si="274"/>
        <v>0</v>
      </c>
      <c r="J587" s="18">
        <f t="shared" si="271"/>
        <v>0</v>
      </c>
      <c r="K587" s="18">
        <f t="shared" si="273"/>
        <v>0</v>
      </c>
    </row>
    <row r="588" spans="1:11" ht="16.5" x14ac:dyDescent="0.25">
      <c r="A588" s="14" t="s">
        <v>39</v>
      </c>
      <c r="B588" s="15" t="s">
        <v>203</v>
      </c>
      <c r="C588" s="15" t="s">
        <v>203</v>
      </c>
      <c r="D588" s="15" t="s">
        <v>351</v>
      </c>
      <c r="E588" s="15" t="s">
        <v>40</v>
      </c>
      <c r="F588" s="16">
        <f>F589</f>
        <v>38928</v>
      </c>
      <c r="G588" s="16">
        <f t="shared" si="274"/>
        <v>38928</v>
      </c>
      <c r="H588" s="16">
        <f t="shared" si="274"/>
        <v>0</v>
      </c>
      <c r="I588" s="16">
        <f t="shared" si="274"/>
        <v>0</v>
      </c>
      <c r="J588" s="18">
        <f t="shared" si="271"/>
        <v>0</v>
      </c>
      <c r="K588" s="18">
        <f t="shared" si="273"/>
        <v>0</v>
      </c>
    </row>
    <row r="589" spans="1:11" ht="66" x14ac:dyDescent="0.25">
      <c r="A589" s="14" t="s">
        <v>163</v>
      </c>
      <c r="B589" s="15" t="s">
        <v>203</v>
      </c>
      <c r="C589" s="15" t="s">
        <v>203</v>
      </c>
      <c r="D589" s="15" t="s">
        <v>351</v>
      </c>
      <c r="E589" s="15" t="s">
        <v>164</v>
      </c>
      <c r="F589" s="16">
        <v>38928</v>
      </c>
      <c r="G589" s="16">
        <v>38928</v>
      </c>
      <c r="H589" s="16"/>
      <c r="I589" s="16"/>
      <c r="J589" s="18">
        <f t="shared" si="271"/>
        <v>0</v>
      </c>
      <c r="K589" s="18">
        <f t="shared" si="273"/>
        <v>0</v>
      </c>
    </row>
    <row r="590" spans="1:11" ht="49.5" x14ac:dyDescent="0.25">
      <c r="A590" s="14" t="s">
        <v>318</v>
      </c>
      <c r="B590" s="15" t="s">
        <v>203</v>
      </c>
      <c r="C590" s="15" t="s">
        <v>203</v>
      </c>
      <c r="D590" s="15" t="s">
        <v>319</v>
      </c>
      <c r="E590" s="15"/>
      <c r="F590" s="16">
        <f>F591+F595</f>
        <v>7470</v>
      </c>
      <c r="G590" s="16">
        <f t="shared" ref="G590:I590" si="275">G591+G595</f>
        <v>0</v>
      </c>
      <c r="H590" s="16">
        <f t="shared" si="275"/>
        <v>7470</v>
      </c>
      <c r="I590" s="16">
        <f t="shared" si="275"/>
        <v>0</v>
      </c>
      <c r="J590" s="18">
        <f t="shared" si="271"/>
        <v>100</v>
      </c>
      <c r="K590" s="18"/>
    </row>
    <row r="591" spans="1:11" ht="33" x14ac:dyDescent="0.25">
      <c r="A591" s="14" t="s">
        <v>92</v>
      </c>
      <c r="B591" s="15" t="s">
        <v>203</v>
      </c>
      <c r="C591" s="15" t="s">
        <v>203</v>
      </c>
      <c r="D591" s="15" t="s">
        <v>352</v>
      </c>
      <c r="E591" s="15"/>
      <c r="F591" s="16">
        <f>F592</f>
        <v>6200</v>
      </c>
      <c r="G591" s="16">
        <f t="shared" ref="G591:I593" si="276">G592</f>
        <v>0</v>
      </c>
      <c r="H591" s="16">
        <f t="shared" si="276"/>
        <v>6200</v>
      </c>
      <c r="I591" s="16">
        <f t="shared" si="276"/>
        <v>0</v>
      </c>
      <c r="J591" s="18">
        <f t="shared" si="271"/>
        <v>100</v>
      </c>
      <c r="K591" s="18"/>
    </row>
    <row r="592" spans="1:11" ht="49.5" x14ac:dyDescent="0.25">
      <c r="A592" s="14" t="s">
        <v>353</v>
      </c>
      <c r="B592" s="15" t="s">
        <v>203</v>
      </c>
      <c r="C592" s="15" t="s">
        <v>203</v>
      </c>
      <c r="D592" s="15" t="s">
        <v>354</v>
      </c>
      <c r="E592" s="15"/>
      <c r="F592" s="16">
        <f>F593</f>
        <v>6200</v>
      </c>
      <c r="G592" s="16">
        <f t="shared" si="276"/>
        <v>0</v>
      </c>
      <c r="H592" s="16">
        <f t="shared" si="276"/>
        <v>6200</v>
      </c>
      <c r="I592" s="16">
        <f t="shared" si="276"/>
        <v>0</v>
      </c>
      <c r="J592" s="18">
        <f t="shared" si="271"/>
        <v>100</v>
      </c>
      <c r="K592" s="18"/>
    </row>
    <row r="593" spans="1:11" ht="33" x14ac:dyDescent="0.25">
      <c r="A593" s="14" t="s">
        <v>96</v>
      </c>
      <c r="B593" s="15" t="s">
        <v>203</v>
      </c>
      <c r="C593" s="15" t="s">
        <v>203</v>
      </c>
      <c r="D593" s="15" t="s">
        <v>354</v>
      </c>
      <c r="E593" s="15" t="s">
        <v>97</v>
      </c>
      <c r="F593" s="16">
        <f>F594</f>
        <v>6200</v>
      </c>
      <c r="G593" s="16">
        <f t="shared" si="276"/>
        <v>0</v>
      </c>
      <c r="H593" s="16">
        <f t="shared" si="276"/>
        <v>6200</v>
      </c>
      <c r="I593" s="16">
        <f t="shared" si="276"/>
        <v>0</v>
      </c>
      <c r="J593" s="18">
        <f t="shared" si="271"/>
        <v>100</v>
      </c>
      <c r="K593" s="18"/>
    </row>
    <row r="594" spans="1:11" ht="16.5" x14ac:dyDescent="0.25">
      <c r="A594" s="14" t="s">
        <v>212</v>
      </c>
      <c r="B594" s="15" t="s">
        <v>203</v>
      </c>
      <c r="C594" s="15" t="s">
        <v>203</v>
      </c>
      <c r="D594" s="15" t="s">
        <v>354</v>
      </c>
      <c r="E594" s="15" t="s">
        <v>213</v>
      </c>
      <c r="F594" s="16">
        <v>6200</v>
      </c>
      <c r="G594" s="16">
        <v>0</v>
      </c>
      <c r="H594" s="16">
        <v>6200</v>
      </c>
      <c r="I594" s="16">
        <v>0</v>
      </c>
      <c r="J594" s="18">
        <f t="shared" si="271"/>
        <v>100</v>
      </c>
      <c r="K594" s="18"/>
    </row>
    <row r="595" spans="1:11" ht="16.5" x14ac:dyDescent="0.25">
      <c r="A595" s="14" t="s">
        <v>72</v>
      </c>
      <c r="B595" s="15" t="s">
        <v>203</v>
      </c>
      <c r="C595" s="15" t="s">
        <v>203</v>
      </c>
      <c r="D595" s="15" t="s">
        <v>320</v>
      </c>
      <c r="E595" s="15"/>
      <c r="F595" s="16">
        <f>F596</f>
        <v>1270</v>
      </c>
      <c r="G595" s="16">
        <f t="shared" ref="G595:I597" si="277">G596</f>
        <v>0</v>
      </c>
      <c r="H595" s="16">
        <f t="shared" si="277"/>
        <v>1270</v>
      </c>
      <c r="I595" s="16">
        <f t="shared" si="277"/>
        <v>0</v>
      </c>
      <c r="J595" s="18">
        <f t="shared" si="271"/>
        <v>100</v>
      </c>
      <c r="K595" s="18"/>
    </row>
    <row r="596" spans="1:11" ht="54" customHeight="1" x14ac:dyDescent="0.25">
      <c r="A596" s="14" t="s">
        <v>355</v>
      </c>
      <c r="B596" s="15" t="s">
        <v>203</v>
      </c>
      <c r="C596" s="15" t="s">
        <v>203</v>
      </c>
      <c r="D596" s="15" t="s">
        <v>356</v>
      </c>
      <c r="E596" s="15"/>
      <c r="F596" s="16">
        <f>F597</f>
        <v>1270</v>
      </c>
      <c r="G596" s="16">
        <f t="shared" si="277"/>
        <v>0</v>
      </c>
      <c r="H596" s="16">
        <f t="shared" si="277"/>
        <v>1270</v>
      </c>
      <c r="I596" s="16">
        <f t="shared" si="277"/>
        <v>0</v>
      </c>
      <c r="J596" s="18">
        <f t="shared" si="271"/>
        <v>100</v>
      </c>
      <c r="K596" s="18"/>
    </row>
    <row r="597" spans="1:11" ht="33" x14ac:dyDescent="0.25">
      <c r="A597" s="14" t="s">
        <v>96</v>
      </c>
      <c r="B597" s="15" t="s">
        <v>203</v>
      </c>
      <c r="C597" s="15" t="s">
        <v>203</v>
      </c>
      <c r="D597" s="15" t="s">
        <v>356</v>
      </c>
      <c r="E597" s="15" t="s">
        <v>97</v>
      </c>
      <c r="F597" s="16">
        <f>F598</f>
        <v>1270</v>
      </c>
      <c r="G597" s="16">
        <f t="shared" si="277"/>
        <v>0</v>
      </c>
      <c r="H597" s="16">
        <f t="shared" si="277"/>
        <v>1270</v>
      </c>
      <c r="I597" s="16">
        <f t="shared" si="277"/>
        <v>0</v>
      </c>
      <c r="J597" s="18">
        <f t="shared" si="271"/>
        <v>100</v>
      </c>
      <c r="K597" s="18"/>
    </row>
    <row r="598" spans="1:11" ht="16.5" x14ac:dyDescent="0.25">
      <c r="A598" s="14" t="s">
        <v>212</v>
      </c>
      <c r="B598" s="15" t="s">
        <v>203</v>
      </c>
      <c r="C598" s="15" t="s">
        <v>203</v>
      </c>
      <c r="D598" s="15" t="s">
        <v>356</v>
      </c>
      <c r="E598" s="15" t="s">
        <v>213</v>
      </c>
      <c r="F598" s="16">
        <v>1270</v>
      </c>
      <c r="G598" s="16">
        <v>0</v>
      </c>
      <c r="H598" s="16">
        <v>1270</v>
      </c>
      <c r="I598" s="16">
        <v>0</v>
      </c>
      <c r="J598" s="18">
        <f t="shared" si="271"/>
        <v>100</v>
      </c>
      <c r="K598" s="18"/>
    </row>
    <row r="599" spans="1:11" ht="49.5" x14ac:dyDescent="0.25">
      <c r="A599" s="14" t="s">
        <v>329</v>
      </c>
      <c r="B599" s="15" t="s">
        <v>203</v>
      </c>
      <c r="C599" s="15" t="s">
        <v>203</v>
      </c>
      <c r="D599" s="15" t="s">
        <v>330</v>
      </c>
      <c r="E599" s="15"/>
      <c r="F599" s="16">
        <f>F600+F604</f>
        <v>487664</v>
      </c>
      <c r="G599" s="16">
        <f t="shared" ref="G599:I599" si="278">G600+G604</f>
        <v>0</v>
      </c>
      <c r="H599" s="16">
        <f t="shared" si="278"/>
        <v>486221</v>
      </c>
      <c r="I599" s="16">
        <f t="shared" si="278"/>
        <v>0</v>
      </c>
      <c r="J599" s="18">
        <f t="shared" si="271"/>
        <v>99.704099543948288</v>
      </c>
      <c r="K599" s="18"/>
    </row>
    <row r="600" spans="1:11" ht="33" x14ac:dyDescent="0.25">
      <c r="A600" s="14" t="s">
        <v>92</v>
      </c>
      <c r="B600" s="15" t="s">
        <v>203</v>
      </c>
      <c r="C600" s="15" t="s">
        <v>203</v>
      </c>
      <c r="D600" s="15" t="s">
        <v>357</v>
      </c>
      <c r="E600" s="15"/>
      <c r="F600" s="16">
        <f>F601</f>
        <v>341860</v>
      </c>
      <c r="G600" s="16">
        <f t="shared" ref="G600:I602" si="279">G601</f>
        <v>0</v>
      </c>
      <c r="H600" s="16">
        <f t="shared" si="279"/>
        <v>341860</v>
      </c>
      <c r="I600" s="16">
        <f t="shared" si="279"/>
        <v>0</v>
      </c>
      <c r="J600" s="18">
        <f t="shared" si="271"/>
        <v>100</v>
      </c>
      <c r="K600" s="18"/>
    </row>
    <row r="601" spans="1:11" ht="49.5" x14ac:dyDescent="0.25">
      <c r="A601" s="14" t="s">
        <v>353</v>
      </c>
      <c r="B601" s="15" t="s">
        <v>203</v>
      </c>
      <c r="C601" s="15" t="s">
        <v>203</v>
      </c>
      <c r="D601" s="15" t="s">
        <v>358</v>
      </c>
      <c r="E601" s="15"/>
      <c r="F601" s="16">
        <f>F602</f>
        <v>341860</v>
      </c>
      <c r="G601" s="16">
        <f t="shared" si="279"/>
        <v>0</v>
      </c>
      <c r="H601" s="16">
        <f t="shared" si="279"/>
        <v>341860</v>
      </c>
      <c r="I601" s="16">
        <f t="shared" si="279"/>
        <v>0</v>
      </c>
      <c r="J601" s="18">
        <f t="shared" si="271"/>
        <v>100</v>
      </c>
      <c r="K601" s="18"/>
    </row>
    <row r="602" spans="1:11" ht="33" x14ac:dyDescent="0.25">
      <c r="A602" s="14" t="s">
        <v>96</v>
      </c>
      <c r="B602" s="15" t="s">
        <v>203</v>
      </c>
      <c r="C602" s="15" t="s">
        <v>203</v>
      </c>
      <c r="D602" s="15" t="s">
        <v>358</v>
      </c>
      <c r="E602" s="15" t="s">
        <v>97</v>
      </c>
      <c r="F602" s="16">
        <f>F603</f>
        <v>341860</v>
      </c>
      <c r="G602" s="16">
        <f t="shared" si="279"/>
        <v>0</v>
      </c>
      <c r="H602" s="16">
        <f t="shared" si="279"/>
        <v>341860</v>
      </c>
      <c r="I602" s="16">
        <f t="shared" si="279"/>
        <v>0</v>
      </c>
      <c r="J602" s="18">
        <f t="shared" si="271"/>
        <v>100</v>
      </c>
      <c r="K602" s="18"/>
    </row>
    <row r="603" spans="1:11" ht="16.5" x14ac:dyDescent="0.25">
      <c r="A603" s="14" t="s">
        <v>212</v>
      </c>
      <c r="B603" s="15" t="s">
        <v>203</v>
      </c>
      <c r="C603" s="15" t="s">
        <v>203</v>
      </c>
      <c r="D603" s="15" t="s">
        <v>358</v>
      </c>
      <c r="E603" s="15" t="s">
        <v>213</v>
      </c>
      <c r="F603" s="16">
        <v>341860</v>
      </c>
      <c r="G603" s="16">
        <v>0</v>
      </c>
      <c r="H603" s="16">
        <v>341860</v>
      </c>
      <c r="I603" s="16">
        <v>0</v>
      </c>
      <c r="J603" s="18">
        <f t="shared" si="271"/>
        <v>100</v>
      </c>
      <c r="K603" s="18"/>
    </row>
    <row r="604" spans="1:11" ht="16.5" x14ac:dyDescent="0.25">
      <c r="A604" s="14" t="s">
        <v>72</v>
      </c>
      <c r="B604" s="15" t="s">
        <v>203</v>
      </c>
      <c r="C604" s="15" t="s">
        <v>203</v>
      </c>
      <c r="D604" s="15" t="s">
        <v>331</v>
      </c>
      <c r="E604" s="15"/>
      <c r="F604" s="16">
        <f>F605</f>
        <v>145804</v>
      </c>
      <c r="G604" s="16">
        <f t="shared" ref="G604:I606" si="280">G605</f>
        <v>0</v>
      </c>
      <c r="H604" s="16">
        <f t="shared" si="280"/>
        <v>144361</v>
      </c>
      <c r="I604" s="16">
        <f t="shared" si="280"/>
        <v>0</v>
      </c>
      <c r="J604" s="18">
        <f t="shared" si="271"/>
        <v>99.010315217689509</v>
      </c>
      <c r="K604" s="18"/>
    </row>
    <row r="605" spans="1:11" ht="54" customHeight="1" x14ac:dyDescent="0.25">
      <c r="A605" s="14" t="s">
        <v>355</v>
      </c>
      <c r="B605" s="15" t="s">
        <v>203</v>
      </c>
      <c r="C605" s="15" t="s">
        <v>203</v>
      </c>
      <c r="D605" s="15" t="s">
        <v>359</v>
      </c>
      <c r="E605" s="15"/>
      <c r="F605" s="16">
        <f>F606</f>
        <v>145804</v>
      </c>
      <c r="G605" s="16">
        <f t="shared" si="280"/>
        <v>0</v>
      </c>
      <c r="H605" s="16">
        <f t="shared" si="280"/>
        <v>144361</v>
      </c>
      <c r="I605" s="16">
        <f t="shared" si="280"/>
        <v>0</v>
      </c>
      <c r="J605" s="18">
        <f t="shared" si="271"/>
        <v>99.010315217689509</v>
      </c>
      <c r="K605" s="18"/>
    </row>
    <row r="606" spans="1:11" ht="33" x14ac:dyDescent="0.25">
      <c r="A606" s="14" t="s">
        <v>96</v>
      </c>
      <c r="B606" s="15" t="s">
        <v>203</v>
      </c>
      <c r="C606" s="15" t="s">
        <v>203</v>
      </c>
      <c r="D606" s="15" t="s">
        <v>359</v>
      </c>
      <c r="E606" s="15" t="s">
        <v>97</v>
      </c>
      <c r="F606" s="16">
        <f>F607</f>
        <v>145804</v>
      </c>
      <c r="G606" s="16">
        <f t="shared" si="280"/>
        <v>0</v>
      </c>
      <c r="H606" s="16">
        <f t="shared" si="280"/>
        <v>144361</v>
      </c>
      <c r="I606" s="16">
        <f t="shared" si="280"/>
        <v>0</v>
      </c>
      <c r="J606" s="18">
        <f t="shared" si="271"/>
        <v>99.010315217689509</v>
      </c>
      <c r="K606" s="18"/>
    </row>
    <row r="607" spans="1:11" ht="16.5" x14ac:dyDescent="0.25">
      <c r="A607" s="14" t="s">
        <v>212</v>
      </c>
      <c r="B607" s="15" t="s">
        <v>203</v>
      </c>
      <c r="C607" s="15" t="s">
        <v>203</v>
      </c>
      <c r="D607" s="15" t="s">
        <v>359</v>
      </c>
      <c r="E607" s="15" t="s">
        <v>213</v>
      </c>
      <c r="F607" s="16">
        <v>145804</v>
      </c>
      <c r="G607" s="16">
        <v>0</v>
      </c>
      <c r="H607" s="16">
        <f>144362-1</f>
        <v>144361</v>
      </c>
      <c r="I607" s="16">
        <v>0</v>
      </c>
      <c r="J607" s="18">
        <f t="shared" si="271"/>
        <v>99.010315217689509</v>
      </c>
      <c r="K607" s="18"/>
    </row>
    <row r="608" spans="1:11" ht="16.5" x14ac:dyDescent="0.25">
      <c r="A608" s="14" t="s">
        <v>22</v>
      </c>
      <c r="B608" s="15" t="s">
        <v>203</v>
      </c>
      <c r="C608" s="15" t="s">
        <v>203</v>
      </c>
      <c r="D608" s="15" t="s">
        <v>23</v>
      </c>
      <c r="E608" s="15"/>
      <c r="F608" s="16">
        <f>F609</f>
        <v>11690</v>
      </c>
      <c r="G608" s="16">
        <f t="shared" ref="G608:I611" si="281">G609</f>
        <v>0</v>
      </c>
      <c r="H608" s="16">
        <f t="shared" si="281"/>
        <v>11689</v>
      </c>
      <c r="I608" s="16">
        <f t="shared" si="281"/>
        <v>0</v>
      </c>
      <c r="J608" s="18">
        <f t="shared" si="271"/>
        <v>99.991445680068438</v>
      </c>
      <c r="K608" s="18"/>
    </row>
    <row r="609" spans="1:11" ht="16.5" x14ac:dyDescent="0.25">
      <c r="A609" s="14" t="s">
        <v>72</v>
      </c>
      <c r="B609" s="15" t="s">
        <v>203</v>
      </c>
      <c r="C609" s="15" t="s">
        <v>203</v>
      </c>
      <c r="D609" s="15" t="s">
        <v>73</v>
      </c>
      <c r="E609" s="15"/>
      <c r="F609" s="16">
        <f>F610</f>
        <v>11690</v>
      </c>
      <c r="G609" s="16">
        <f t="shared" si="281"/>
        <v>0</v>
      </c>
      <c r="H609" s="16">
        <f t="shared" si="281"/>
        <v>11689</v>
      </c>
      <c r="I609" s="16">
        <f t="shared" si="281"/>
        <v>0</v>
      </c>
      <c r="J609" s="18">
        <f t="shared" si="271"/>
        <v>99.991445680068438</v>
      </c>
      <c r="K609" s="18"/>
    </row>
    <row r="610" spans="1:11" ht="59.25" customHeight="1" x14ac:dyDescent="0.25">
      <c r="A610" s="14" t="s">
        <v>355</v>
      </c>
      <c r="B610" s="15" t="s">
        <v>203</v>
      </c>
      <c r="C610" s="15" t="s">
        <v>203</v>
      </c>
      <c r="D610" s="15" t="s">
        <v>360</v>
      </c>
      <c r="E610" s="15"/>
      <c r="F610" s="16">
        <f>F611</f>
        <v>11690</v>
      </c>
      <c r="G610" s="16">
        <f t="shared" si="281"/>
        <v>0</v>
      </c>
      <c r="H610" s="16">
        <f t="shared" si="281"/>
        <v>11689</v>
      </c>
      <c r="I610" s="16">
        <f t="shared" si="281"/>
        <v>0</v>
      </c>
      <c r="J610" s="18">
        <f t="shared" si="271"/>
        <v>99.991445680068438</v>
      </c>
      <c r="K610" s="18"/>
    </row>
    <row r="611" spans="1:11" ht="33" x14ac:dyDescent="0.25">
      <c r="A611" s="14" t="s">
        <v>96</v>
      </c>
      <c r="B611" s="15" t="s">
        <v>203</v>
      </c>
      <c r="C611" s="15" t="s">
        <v>203</v>
      </c>
      <c r="D611" s="15" t="s">
        <v>360</v>
      </c>
      <c r="E611" s="15" t="s">
        <v>97</v>
      </c>
      <c r="F611" s="16">
        <f>F612</f>
        <v>11690</v>
      </c>
      <c r="G611" s="16">
        <f t="shared" si="281"/>
        <v>0</v>
      </c>
      <c r="H611" s="16">
        <f t="shared" si="281"/>
        <v>11689</v>
      </c>
      <c r="I611" s="16">
        <f t="shared" si="281"/>
        <v>0</v>
      </c>
      <c r="J611" s="18">
        <f t="shared" si="271"/>
        <v>99.991445680068438</v>
      </c>
      <c r="K611" s="18"/>
    </row>
    <row r="612" spans="1:11" ht="16.5" x14ac:dyDescent="0.25">
      <c r="A612" s="14" t="s">
        <v>212</v>
      </c>
      <c r="B612" s="15" t="s">
        <v>203</v>
      </c>
      <c r="C612" s="15" t="s">
        <v>203</v>
      </c>
      <c r="D612" s="15" t="s">
        <v>360</v>
      </c>
      <c r="E612" s="15" t="s">
        <v>213</v>
      </c>
      <c r="F612" s="16">
        <v>11690</v>
      </c>
      <c r="G612" s="16">
        <v>0</v>
      </c>
      <c r="H612" s="16">
        <v>11689</v>
      </c>
      <c r="I612" s="16">
        <v>0</v>
      </c>
      <c r="J612" s="18">
        <f t="shared" si="271"/>
        <v>99.991445680068438</v>
      </c>
      <c r="K612" s="18"/>
    </row>
    <row r="613" spans="1:11" ht="20.25" x14ac:dyDescent="0.3">
      <c r="A613" s="8" t="s">
        <v>361</v>
      </c>
      <c r="B613" s="9" t="s">
        <v>67</v>
      </c>
      <c r="C613" s="9" t="s">
        <v>7</v>
      </c>
      <c r="D613" s="9"/>
      <c r="E613" s="9"/>
      <c r="F613" s="10">
        <f>F614+F623</f>
        <v>173137</v>
      </c>
      <c r="G613" s="10">
        <f t="shared" ref="G613:I613" si="282">G614+G623</f>
        <v>27937</v>
      </c>
      <c r="H613" s="10">
        <f t="shared" si="282"/>
        <v>160557</v>
      </c>
      <c r="I613" s="10">
        <f t="shared" si="282"/>
        <v>27534</v>
      </c>
      <c r="J613" s="20">
        <f t="shared" si="271"/>
        <v>92.73407763793989</v>
      </c>
      <c r="K613" s="20">
        <f t="shared" si="273"/>
        <v>98.557468590041879</v>
      </c>
    </row>
    <row r="614" spans="1:11" ht="37.5" x14ac:dyDescent="0.3">
      <c r="A614" s="11" t="s">
        <v>362</v>
      </c>
      <c r="B614" s="12" t="s">
        <v>67</v>
      </c>
      <c r="C614" s="12" t="s">
        <v>9</v>
      </c>
      <c r="D614" s="12"/>
      <c r="E614" s="12"/>
      <c r="F614" s="13">
        <f>F615</f>
        <v>28727</v>
      </c>
      <c r="G614" s="13">
        <f t="shared" ref="G614:I615" si="283">G615</f>
        <v>0</v>
      </c>
      <c r="H614" s="13">
        <f t="shared" si="283"/>
        <v>28376</v>
      </c>
      <c r="I614" s="13">
        <f t="shared" si="283"/>
        <v>0</v>
      </c>
      <c r="J614" s="21">
        <f t="shared" si="271"/>
        <v>98.778152957148322</v>
      </c>
      <c r="K614" s="21"/>
    </row>
    <row r="615" spans="1:11" ht="49.5" x14ac:dyDescent="0.25">
      <c r="A615" s="14" t="s">
        <v>204</v>
      </c>
      <c r="B615" s="15" t="s">
        <v>67</v>
      </c>
      <c r="C615" s="15" t="s">
        <v>9</v>
      </c>
      <c r="D615" s="15" t="s">
        <v>205</v>
      </c>
      <c r="E615" s="15"/>
      <c r="F615" s="16">
        <f>F616</f>
        <v>28727</v>
      </c>
      <c r="G615" s="16">
        <f t="shared" si="283"/>
        <v>0</v>
      </c>
      <c r="H615" s="16">
        <f t="shared" si="283"/>
        <v>28376</v>
      </c>
      <c r="I615" s="16">
        <f t="shared" si="283"/>
        <v>0</v>
      </c>
      <c r="J615" s="18">
        <f t="shared" si="271"/>
        <v>98.778152957148322</v>
      </c>
      <c r="K615" s="18"/>
    </row>
    <row r="616" spans="1:11" ht="16.5" x14ac:dyDescent="0.25">
      <c r="A616" s="14" t="s">
        <v>72</v>
      </c>
      <c r="B616" s="15" t="s">
        <v>67</v>
      </c>
      <c r="C616" s="15" t="s">
        <v>9</v>
      </c>
      <c r="D616" s="15" t="s">
        <v>326</v>
      </c>
      <c r="E616" s="15"/>
      <c r="F616" s="16">
        <f>F617+F620</f>
        <v>28727</v>
      </c>
      <c r="G616" s="16">
        <f t="shared" ref="G616:I616" si="284">G617+G620</f>
        <v>0</v>
      </c>
      <c r="H616" s="16">
        <f t="shared" si="284"/>
        <v>28376</v>
      </c>
      <c r="I616" s="16">
        <f t="shared" si="284"/>
        <v>0</v>
      </c>
      <c r="J616" s="18">
        <f t="shared" si="271"/>
        <v>98.778152957148322</v>
      </c>
      <c r="K616" s="18"/>
    </row>
    <row r="617" spans="1:11" ht="16.5" x14ac:dyDescent="0.25">
      <c r="A617" s="14" t="s">
        <v>252</v>
      </c>
      <c r="B617" s="15" t="s">
        <v>67</v>
      </c>
      <c r="C617" s="15" t="s">
        <v>9</v>
      </c>
      <c r="D617" s="15" t="s">
        <v>363</v>
      </c>
      <c r="E617" s="15"/>
      <c r="F617" s="16">
        <f>F618</f>
        <v>28227</v>
      </c>
      <c r="G617" s="16">
        <f t="shared" ref="G617:I618" si="285">G618</f>
        <v>0</v>
      </c>
      <c r="H617" s="16">
        <f t="shared" si="285"/>
        <v>28227</v>
      </c>
      <c r="I617" s="16">
        <f t="shared" si="285"/>
        <v>0</v>
      </c>
      <c r="J617" s="18">
        <f t="shared" si="271"/>
        <v>100</v>
      </c>
      <c r="K617" s="18"/>
    </row>
    <row r="618" spans="1:11" ht="33" x14ac:dyDescent="0.25">
      <c r="A618" s="14" t="s">
        <v>254</v>
      </c>
      <c r="B618" s="15" t="s">
        <v>67</v>
      </c>
      <c r="C618" s="15" t="s">
        <v>9</v>
      </c>
      <c r="D618" s="15" t="s">
        <v>363</v>
      </c>
      <c r="E618" s="15" t="s">
        <v>255</v>
      </c>
      <c r="F618" s="16">
        <f>F619</f>
        <v>28227</v>
      </c>
      <c r="G618" s="16">
        <f t="shared" si="285"/>
        <v>0</v>
      </c>
      <c r="H618" s="16">
        <f t="shared" si="285"/>
        <v>28227</v>
      </c>
      <c r="I618" s="16">
        <f t="shared" si="285"/>
        <v>0</v>
      </c>
      <c r="J618" s="18">
        <f t="shared" si="271"/>
        <v>100</v>
      </c>
      <c r="K618" s="18"/>
    </row>
    <row r="619" spans="1:11" ht="16.5" x14ac:dyDescent="0.25">
      <c r="A619" s="14" t="s">
        <v>252</v>
      </c>
      <c r="B619" s="15" t="s">
        <v>67</v>
      </c>
      <c r="C619" s="15" t="s">
        <v>9</v>
      </c>
      <c r="D619" s="15" t="s">
        <v>363</v>
      </c>
      <c r="E619" s="15" t="s">
        <v>256</v>
      </c>
      <c r="F619" s="16">
        <v>28227</v>
      </c>
      <c r="G619" s="16">
        <v>0</v>
      </c>
      <c r="H619" s="16">
        <v>28227</v>
      </c>
      <c r="I619" s="16">
        <v>0</v>
      </c>
      <c r="J619" s="18">
        <f t="shared" si="271"/>
        <v>100</v>
      </c>
      <c r="K619" s="18"/>
    </row>
    <row r="620" spans="1:11" ht="33" x14ac:dyDescent="0.25">
      <c r="A620" s="14" t="s">
        <v>364</v>
      </c>
      <c r="B620" s="15" t="s">
        <v>67</v>
      </c>
      <c r="C620" s="15" t="s">
        <v>9</v>
      </c>
      <c r="D620" s="15" t="s">
        <v>365</v>
      </c>
      <c r="E620" s="15"/>
      <c r="F620" s="16">
        <f>F621</f>
        <v>500</v>
      </c>
      <c r="G620" s="16">
        <f t="shared" ref="G620:I621" si="286">G621</f>
        <v>0</v>
      </c>
      <c r="H620" s="16">
        <f t="shared" si="286"/>
        <v>149</v>
      </c>
      <c r="I620" s="16">
        <f t="shared" si="286"/>
        <v>0</v>
      </c>
      <c r="J620" s="18">
        <f t="shared" si="271"/>
        <v>29.799999999999997</v>
      </c>
      <c r="K620" s="18"/>
    </row>
    <row r="621" spans="1:11" ht="33" x14ac:dyDescent="0.25">
      <c r="A621" s="14" t="s">
        <v>31</v>
      </c>
      <c r="B621" s="15" t="s">
        <v>67</v>
      </c>
      <c r="C621" s="15" t="s">
        <v>9</v>
      </c>
      <c r="D621" s="15" t="s">
        <v>365</v>
      </c>
      <c r="E621" s="15" t="s">
        <v>32</v>
      </c>
      <c r="F621" s="16">
        <f>F622</f>
        <v>500</v>
      </c>
      <c r="G621" s="16">
        <f t="shared" si="286"/>
        <v>0</v>
      </c>
      <c r="H621" s="16">
        <f t="shared" si="286"/>
        <v>149</v>
      </c>
      <c r="I621" s="16">
        <f t="shared" si="286"/>
        <v>0</v>
      </c>
      <c r="J621" s="18">
        <f t="shared" si="271"/>
        <v>29.799999999999997</v>
      </c>
      <c r="K621" s="18"/>
    </row>
    <row r="622" spans="1:11" ht="33" x14ac:dyDescent="0.25">
      <c r="A622" s="14" t="s">
        <v>33</v>
      </c>
      <c r="B622" s="15" t="s">
        <v>67</v>
      </c>
      <c r="C622" s="15" t="s">
        <v>9</v>
      </c>
      <c r="D622" s="15" t="s">
        <v>365</v>
      </c>
      <c r="E622" s="15" t="s">
        <v>34</v>
      </c>
      <c r="F622" s="16">
        <v>500</v>
      </c>
      <c r="G622" s="16">
        <v>0</v>
      </c>
      <c r="H622" s="16">
        <f>148+1</f>
        <v>149</v>
      </c>
      <c r="I622" s="16">
        <v>0</v>
      </c>
      <c r="J622" s="18">
        <f t="shared" si="271"/>
        <v>29.799999999999997</v>
      </c>
      <c r="K622" s="18"/>
    </row>
    <row r="623" spans="1:11" ht="37.5" x14ac:dyDescent="0.3">
      <c r="A623" s="11" t="s">
        <v>366</v>
      </c>
      <c r="B623" s="12" t="s">
        <v>67</v>
      </c>
      <c r="C623" s="12" t="s">
        <v>203</v>
      </c>
      <c r="D623" s="12"/>
      <c r="E623" s="12"/>
      <c r="F623" s="13">
        <f>F624+F632</f>
        <v>144410</v>
      </c>
      <c r="G623" s="13">
        <f t="shared" ref="G623:I623" si="287">G624+G632</f>
        <v>27937</v>
      </c>
      <c r="H623" s="13">
        <f t="shared" si="287"/>
        <v>132181</v>
      </c>
      <c r="I623" s="13">
        <f t="shared" si="287"/>
        <v>27534</v>
      </c>
      <c r="J623" s="21">
        <f t="shared" si="271"/>
        <v>91.531749878817266</v>
      </c>
      <c r="K623" s="21">
        <f t="shared" si="273"/>
        <v>98.557468590041879</v>
      </c>
    </row>
    <row r="624" spans="1:11" ht="49.5" x14ac:dyDescent="0.25">
      <c r="A624" s="14" t="s">
        <v>204</v>
      </c>
      <c r="B624" s="15" t="s">
        <v>67</v>
      </c>
      <c r="C624" s="15" t="s">
        <v>203</v>
      </c>
      <c r="D624" s="15" t="s">
        <v>205</v>
      </c>
      <c r="E624" s="15"/>
      <c r="F624" s="16">
        <f>F625+F629</f>
        <v>141440</v>
      </c>
      <c r="G624" s="16">
        <f t="shared" ref="G624:I624" si="288">G625+G629</f>
        <v>25600</v>
      </c>
      <c r="H624" s="16">
        <f t="shared" si="288"/>
        <v>129708</v>
      </c>
      <c r="I624" s="16">
        <f t="shared" si="288"/>
        <v>25600</v>
      </c>
      <c r="J624" s="18">
        <f t="shared" si="271"/>
        <v>91.70531674208145</v>
      </c>
      <c r="K624" s="18">
        <f t="shared" si="273"/>
        <v>100</v>
      </c>
    </row>
    <row r="625" spans="1:11" ht="16.5" x14ac:dyDescent="0.25">
      <c r="A625" s="14" t="s">
        <v>72</v>
      </c>
      <c r="B625" s="15" t="s">
        <v>67</v>
      </c>
      <c r="C625" s="15" t="s">
        <v>203</v>
      </c>
      <c r="D625" s="15" t="s">
        <v>326</v>
      </c>
      <c r="E625" s="15"/>
      <c r="F625" s="16">
        <f>F626</f>
        <v>109440</v>
      </c>
      <c r="G625" s="16">
        <f t="shared" ref="G625:I627" si="289">G626</f>
        <v>0</v>
      </c>
      <c r="H625" s="16">
        <f t="shared" si="289"/>
        <v>97708</v>
      </c>
      <c r="I625" s="16">
        <f t="shared" si="289"/>
        <v>0</v>
      </c>
      <c r="J625" s="18">
        <f t="shared" si="271"/>
        <v>89.279970760233923</v>
      </c>
      <c r="K625" s="18"/>
    </row>
    <row r="626" spans="1:11" ht="33" x14ac:dyDescent="0.25">
      <c r="A626" s="14" t="s">
        <v>367</v>
      </c>
      <c r="B626" s="15" t="s">
        <v>67</v>
      </c>
      <c r="C626" s="15" t="s">
        <v>203</v>
      </c>
      <c r="D626" s="15" t="s">
        <v>368</v>
      </c>
      <c r="E626" s="15"/>
      <c r="F626" s="16">
        <f>F627</f>
        <v>109440</v>
      </c>
      <c r="G626" s="16">
        <f t="shared" si="289"/>
        <v>0</v>
      </c>
      <c r="H626" s="16">
        <f t="shared" si="289"/>
        <v>97708</v>
      </c>
      <c r="I626" s="16">
        <f t="shared" si="289"/>
        <v>0</v>
      </c>
      <c r="J626" s="18">
        <f t="shared" si="271"/>
        <v>89.279970760233923</v>
      </c>
      <c r="K626" s="18"/>
    </row>
    <row r="627" spans="1:11" ht="33" x14ac:dyDescent="0.25">
      <c r="A627" s="14" t="s">
        <v>31</v>
      </c>
      <c r="B627" s="15" t="s">
        <v>67</v>
      </c>
      <c r="C627" s="15" t="s">
        <v>203</v>
      </c>
      <c r="D627" s="15" t="s">
        <v>368</v>
      </c>
      <c r="E627" s="15" t="s">
        <v>32</v>
      </c>
      <c r="F627" s="16">
        <f>F628</f>
        <v>109440</v>
      </c>
      <c r="G627" s="16">
        <f t="shared" si="289"/>
        <v>0</v>
      </c>
      <c r="H627" s="16">
        <f t="shared" si="289"/>
        <v>97708</v>
      </c>
      <c r="I627" s="16">
        <f t="shared" si="289"/>
        <v>0</v>
      </c>
      <c r="J627" s="18">
        <f t="shared" si="271"/>
        <v>89.279970760233923</v>
      </c>
      <c r="K627" s="18"/>
    </row>
    <row r="628" spans="1:11" ht="33" x14ac:dyDescent="0.25">
      <c r="A628" s="14" t="s">
        <v>33</v>
      </c>
      <c r="B628" s="15" t="s">
        <v>67</v>
      </c>
      <c r="C628" s="15" t="s">
        <v>203</v>
      </c>
      <c r="D628" s="15" t="s">
        <v>368</v>
      </c>
      <c r="E628" s="15" t="s">
        <v>34</v>
      </c>
      <c r="F628" s="16">
        <v>109440</v>
      </c>
      <c r="G628" s="16">
        <v>0</v>
      </c>
      <c r="H628" s="16">
        <v>97708</v>
      </c>
      <c r="I628" s="16">
        <v>0</v>
      </c>
      <c r="J628" s="18">
        <f t="shared" si="271"/>
        <v>89.279970760233923</v>
      </c>
      <c r="K628" s="18"/>
    </row>
    <row r="629" spans="1:11" ht="99" x14ac:dyDescent="0.25">
      <c r="A629" s="14" t="s">
        <v>369</v>
      </c>
      <c r="B629" s="15" t="s">
        <v>67</v>
      </c>
      <c r="C629" s="15" t="s">
        <v>203</v>
      </c>
      <c r="D629" s="15" t="s">
        <v>370</v>
      </c>
      <c r="E629" s="15"/>
      <c r="F629" s="16">
        <f>F630</f>
        <v>32000</v>
      </c>
      <c r="G629" s="16">
        <f t="shared" ref="G629:I630" si="290">G630</f>
        <v>25600</v>
      </c>
      <c r="H629" s="16">
        <f t="shared" si="290"/>
        <v>32000</v>
      </c>
      <c r="I629" s="16">
        <f t="shared" si="290"/>
        <v>25600</v>
      </c>
      <c r="J629" s="18">
        <f t="shared" si="271"/>
        <v>100</v>
      </c>
      <c r="K629" s="18">
        <f t="shared" si="273"/>
        <v>100</v>
      </c>
    </row>
    <row r="630" spans="1:11" ht="33" x14ac:dyDescent="0.25">
      <c r="A630" s="14" t="s">
        <v>31</v>
      </c>
      <c r="B630" s="15" t="s">
        <v>67</v>
      </c>
      <c r="C630" s="15" t="s">
        <v>203</v>
      </c>
      <c r="D630" s="15" t="s">
        <v>370</v>
      </c>
      <c r="E630" s="15" t="s">
        <v>32</v>
      </c>
      <c r="F630" s="16">
        <f>F631</f>
        <v>32000</v>
      </c>
      <c r="G630" s="16">
        <f t="shared" si="290"/>
        <v>25600</v>
      </c>
      <c r="H630" s="16">
        <f t="shared" si="290"/>
        <v>32000</v>
      </c>
      <c r="I630" s="16">
        <f t="shared" si="290"/>
        <v>25600</v>
      </c>
      <c r="J630" s="18">
        <f t="shared" si="271"/>
        <v>100</v>
      </c>
      <c r="K630" s="18">
        <f t="shared" si="273"/>
        <v>100</v>
      </c>
    </row>
    <row r="631" spans="1:11" ht="33" x14ac:dyDescent="0.25">
      <c r="A631" s="14" t="s">
        <v>33</v>
      </c>
      <c r="B631" s="15" t="s">
        <v>67</v>
      </c>
      <c r="C631" s="15" t="s">
        <v>203</v>
      </c>
      <c r="D631" s="15" t="s">
        <v>370</v>
      </c>
      <c r="E631" s="15" t="s">
        <v>34</v>
      </c>
      <c r="F631" s="16">
        <v>32000</v>
      </c>
      <c r="G631" s="16">
        <v>25600</v>
      </c>
      <c r="H631" s="16">
        <v>32000</v>
      </c>
      <c r="I631" s="16">
        <v>25600</v>
      </c>
      <c r="J631" s="18">
        <f t="shared" si="271"/>
        <v>100</v>
      </c>
      <c r="K631" s="18">
        <f t="shared" si="273"/>
        <v>100</v>
      </c>
    </row>
    <row r="632" spans="1:11" ht="49.5" x14ac:dyDescent="0.25">
      <c r="A632" s="14" t="s">
        <v>329</v>
      </c>
      <c r="B632" s="15" t="s">
        <v>67</v>
      </c>
      <c r="C632" s="15" t="s">
        <v>203</v>
      </c>
      <c r="D632" s="15" t="s">
        <v>330</v>
      </c>
      <c r="E632" s="15"/>
      <c r="F632" s="16">
        <f>F633+F636</f>
        <v>2970</v>
      </c>
      <c r="G632" s="16">
        <f t="shared" ref="G632:I632" si="291">G633+G636</f>
        <v>2337</v>
      </c>
      <c r="H632" s="16">
        <f t="shared" si="291"/>
        <v>2473</v>
      </c>
      <c r="I632" s="16">
        <f t="shared" si="291"/>
        <v>1934</v>
      </c>
      <c r="J632" s="18">
        <f t="shared" si="271"/>
        <v>83.265993265993259</v>
      </c>
      <c r="K632" s="18">
        <f t="shared" si="273"/>
        <v>82.755669661959772</v>
      </c>
    </row>
    <row r="633" spans="1:11" ht="115.5" x14ac:dyDescent="0.25">
      <c r="A633" s="17" t="s">
        <v>371</v>
      </c>
      <c r="B633" s="15" t="s">
        <v>67</v>
      </c>
      <c r="C633" s="15" t="s">
        <v>203</v>
      </c>
      <c r="D633" s="15" t="s">
        <v>372</v>
      </c>
      <c r="E633" s="15"/>
      <c r="F633" s="16">
        <f>F634</f>
        <v>1894</v>
      </c>
      <c r="G633" s="16">
        <f t="shared" ref="G633:I634" si="292">G634</f>
        <v>1799</v>
      </c>
      <c r="H633" s="16">
        <f t="shared" si="292"/>
        <v>1550</v>
      </c>
      <c r="I633" s="16">
        <f t="shared" si="292"/>
        <v>1473</v>
      </c>
      <c r="J633" s="18">
        <f t="shared" si="271"/>
        <v>81.837381203801471</v>
      </c>
      <c r="K633" s="18">
        <f t="shared" si="273"/>
        <v>81.878821567537514</v>
      </c>
    </row>
    <row r="634" spans="1:11" ht="33" x14ac:dyDescent="0.25">
      <c r="A634" s="14" t="s">
        <v>31</v>
      </c>
      <c r="B634" s="15" t="s">
        <v>67</v>
      </c>
      <c r="C634" s="15" t="s">
        <v>203</v>
      </c>
      <c r="D634" s="15" t="s">
        <v>372</v>
      </c>
      <c r="E634" s="15" t="s">
        <v>32</v>
      </c>
      <c r="F634" s="16">
        <f>F635</f>
        <v>1894</v>
      </c>
      <c r="G634" s="16">
        <f t="shared" si="292"/>
        <v>1799</v>
      </c>
      <c r="H634" s="16">
        <f t="shared" si="292"/>
        <v>1550</v>
      </c>
      <c r="I634" s="16">
        <f t="shared" si="292"/>
        <v>1473</v>
      </c>
      <c r="J634" s="18">
        <f t="shared" si="271"/>
        <v>81.837381203801471</v>
      </c>
      <c r="K634" s="18">
        <f t="shared" si="273"/>
        <v>81.878821567537514</v>
      </c>
    </row>
    <row r="635" spans="1:11" ht="33" x14ac:dyDescent="0.25">
      <c r="A635" s="14" t="s">
        <v>33</v>
      </c>
      <c r="B635" s="15" t="s">
        <v>67</v>
      </c>
      <c r="C635" s="15" t="s">
        <v>203</v>
      </c>
      <c r="D635" s="15" t="s">
        <v>372</v>
      </c>
      <c r="E635" s="15" t="s">
        <v>34</v>
      </c>
      <c r="F635" s="16">
        <v>1894</v>
      </c>
      <c r="G635" s="16">
        <v>1799</v>
      </c>
      <c r="H635" s="16">
        <v>1550</v>
      </c>
      <c r="I635" s="16">
        <f>1472+1</f>
        <v>1473</v>
      </c>
      <c r="J635" s="18">
        <f t="shared" si="271"/>
        <v>81.837381203801471</v>
      </c>
      <c r="K635" s="18">
        <f t="shared" si="273"/>
        <v>81.878821567537514</v>
      </c>
    </row>
    <row r="636" spans="1:11" ht="82.5" x14ac:dyDescent="0.25">
      <c r="A636" s="14" t="s">
        <v>373</v>
      </c>
      <c r="B636" s="15" t="s">
        <v>67</v>
      </c>
      <c r="C636" s="15" t="s">
        <v>203</v>
      </c>
      <c r="D636" s="15" t="s">
        <v>374</v>
      </c>
      <c r="E636" s="15"/>
      <c r="F636" s="16">
        <f>F637</f>
        <v>1076</v>
      </c>
      <c r="G636" s="16">
        <f t="shared" ref="G636:I637" si="293">G637</f>
        <v>538</v>
      </c>
      <c r="H636" s="16">
        <f t="shared" si="293"/>
        <v>923</v>
      </c>
      <c r="I636" s="16">
        <f t="shared" si="293"/>
        <v>461</v>
      </c>
      <c r="J636" s="18">
        <f t="shared" si="271"/>
        <v>85.780669144981417</v>
      </c>
      <c r="K636" s="18">
        <f t="shared" si="273"/>
        <v>85.687732342007436</v>
      </c>
    </row>
    <row r="637" spans="1:11" ht="33" x14ac:dyDescent="0.25">
      <c r="A637" s="14" t="s">
        <v>31</v>
      </c>
      <c r="B637" s="15" t="s">
        <v>67</v>
      </c>
      <c r="C637" s="15" t="s">
        <v>203</v>
      </c>
      <c r="D637" s="15" t="s">
        <v>374</v>
      </c>
      <c r="E637" s="15" t="s">
        <v>32</v>
      </c>
      <c r="F637" s="16">
        <f>F638</f>
        <v>1076</v>
      </c>
      <c r="G637" s="16">
        <f t="shared" si="293"/>
        <v>538</v>
      </c>
      <c r="H637" s="16">
        <f t="shared" si="293"/>
        <v>923</v>
      </c>
      <c r="I637" s="16">
        <f t="shared" si="293"/>
        <v>461</v>
      </c>
      <c r="J637" s="18">
        <f t="shared" si="271"/>
        <v>85.780669144981417</v>
      </c>
      <c r="K637" s="18">
        <f t="shared" si="273"/>
        <v>85.687732342007436</v>
      </c>
    </row>
    <row r="638" spans="1:11" ht="33" x14ac:dyDescent="0.25">
      <c r="A638" s="14" t="s">
        <v>33</v>
      </c>
      <c r="B638" s="15" t="s">
        <v>67</v>
      </c>
      <c r="C638" s="15" t="s">
        <v>203</v>
      </c>
      <c r="D638" s="15" t="s">
        <v>374</v>
      </c>
      <c r="E638" s="15" t="s">
        <v>34</v>
      </c>
      <c r="F638" s="16">
        <v>1076</v>
      </c>
      <c r="G638" s="16">
        <v>538</v>
      </c>
      <c r="H638" s="16">
        <v>923</v>
      </c>
      <c r="I638" s="16">
        <v>461</v>
      </c>
      <c r="J638" s="18">
        <f t="shared" si="271"/>
        <v>85.780669144981417</v>
      </c>
      <c r="K638" s="18">
        <f t="shared" si="273"/>
        <v>85.687732342007436</v>
      </c>
    </row>
    <row r="639" spans="1:11" ht="20.25" x14ac:dyDescent="0.3">
      <c r="A639" s="19" t="s">
        <v>375</v>
      </c>
      <c r="B639" s="9" t="s">
        <v>71</v>
      </c>
      <c r="C639" s="9" t="s">
        <v>7</v>
      </c>
      <c r="D639" s="9"/>
      <c r="E639" s="9"/>
      <c r="F639" s="10">
        <f>F640+F708+F806+F837+F843+F861</f>
        <v>12554747</v>
      </c>
      <c r="G639" s="10">
        <f t="shared" ref="G639:I639" si="294">G640+G708+G806+G837+G843+G861</f>
        <v>7701137</v>
      </c>
      <c r="H639" s="10">
        <f t="shared" si="294"/>
        <v>12328901</v>
      </c>
      <c r="I639" s="10">
        <f t="shared" si="294"/>
        <v>7528155</v>
      </c>
      <c r="J639" s="20">
        <f t="shared" si="271"/>
        <v>98.201110703385737</v>
      </c>
      <c r="K639" s="20">
        <f t="shared" si="273"/>
        <v>97.753812196822366</v>
      </c>
    </row>
    <row r="640" spans="1:11" ht="18.75" x14ac:dyDescent="0.3">
      <c r="A640" s="11" t="s">
        <v>376</v>
      </c>
      <c r="B640" s="12" t="s">
        <v>71</v>
      </c>
      <c r="C640" s="12" t="s">
        <v>6</v>
      </c>
      <c r="D640" s="12"/>
      <c r="E640" s="12"/>
      <c r="F640" s="13">
        <f>F641+F703</f>
        <v>4452292</v>
      </c>
      <c r="G640" s="13">
        <f t="shared" ref="G640:I640" si="295">G641+G703</f>
        <v>2395812</v>
      </c>
      <c r="H640" s="13">
        <f t="shared" si="295"/>
        <v>4354478</v>
      </c>
      <c r="I640" s="13">
        <f t="shared" si="295"/>
        <v>2314042</v>
      </c>
      <c r="J640" s="21">
        <f t="shared" si="271"/>
        <v>97.803064129666254</v>
      </c>
      <c r="K640" s="21">
        <f t="shared" si="273"/>
        <v>96.586960913460658</v>
      </c>
    </row>
    <row r="641" spans="1:11" ht="49.5" x14ac:dyDescent="0.25">
      <c r="A641" s="14" t="s">
        <v>377</v>
      </c>
      <c r="B641" s="15" t="s">
        <v>71</v>
      </c>
      <c r="C641" s="15" t="s">
        <v>6</v>
      </c>
      <c r="D641" s="15" t="s">
        <v>378</v>
      </c>
      <c r="E641" s="15"/>
      <c r="F641" s="16">
        <f>F642+F647+F655+F659+F663+F667+F672+F676+F679+F683+F687+F690+F693+F697+F700</f>
        <v>4451610</v>
      </c>
      <c r="G641" s="16">
        <f t="shared" ref="G641:I641" si="296">G642+G647+G655+G659+G663+G667+G672+G676+G679+G683+G687+G690+G693+G697+G700</f>
        <v>2395812</v>
      </c>
      <c r="H641" s="16">
        <f t="shared" si="296"/>
        <v>4353797</v>
      </c>
      <c r="I641" s="16">
        <f t="shared" si="296"/>
        <v>2314042</v>
      </c>
      <c r="J641" s="18">
        <f t="shared" si="271"/>
        <v>97.80275001628624</v>
      </c>
      <c r="K641" s="18">
        <f t="shared" si="273"/>
        <v>96.586960913460658</v>
      </c>
    </row>
    <row r="642" spans="1:11" ht="33" x14ac:dyDescent="0.25">
      <c r="A642" s="14" t="s">
        <v>92</v>
      </c>
      <c r="B642" s="15" t="s">
        <v>71</v>
      </c>
      <c r="C642" s="15" t="s">
        <v>6</v>
      </c>
      <c r="D642" s="15" t="s">
        <v>379</v>
      </c>
      <c r="E642" s="15"/>
      <c r="F642" s="16">
        <f>F643</f>
        <v>1178089</v>
      </c>
      <c r="G642" s="16">
        <f t="shared" ref="G642:I643" si="297">G643</f>
        <v>0</v>
      </c>
      <c r="H642" s="16">
        <f t="shared" si="297"/>
        <v>1178089</v>
      </c>
      <c r="I642" s="16">
        <f t="shared" si="297"/>
        <v>0</v>
      </c>
      <c r="J642" s="18">
        <f t="shared" si="271"/>
        <v>100</v>
      </c>
      <c r="K642" s="18"/>
    </row>
    <row r="643" spans="1:11" ht="16.5" x14ac:dyDescent="0.25">
      <c r="A643" s="14" t="s">
        <v>380</v>
      </c>
      <c r="B643" s="15" t="s">
        <v>71</v>
      </c>
      <c r="C643" s="15" t="s">
        <v>6</v>
      </c>
      <c r="D643" s="15" t="s">
        <v>381</v>
      </c>
      <c r="E643" s="15"/>
      <c r="F643" s="16">
        <f>F644</f>
        <v>1178089</v>
      </c>
      <c r="G643" s="16">
        <f t="shared" si="297"/>
        <v>0</v>
      </c>
      <c r="H643" s="16">
        <f t="shared" si="297"/>
        <v>1178089</v>
      </c>
      <c r="I643" s="16">
        <f t="shared" si="297"/>
        <v>0</v>
      </c>
      <c r="J643" s="18">
        <f t="shared" si="271"/>
        <v>100</v>
      </c>
      <c r="K643" s="18"/>
    </row>
    <row r="644" spans="1:11" ht="33" x14ac:dyDescent="0.25">
      <c r="A644" s="14" t="s">
        <v>96</v>
      </c>
      <c r="B644" s="15" t="s">
        <v>71</v>
      </c>
      <c r="C644" s="15" t="s">
        <v>6</v>
      </c>
      <c r="D644" s="15" t="s">
        <v>381</v>
      </c>
      <c r="E644" s="15" t="s">
        <v>97</v>
      </c>
      <c r="F644" s="16">
        <f>F645+F646</f>
        <v>1178089</v>
      </c>
      <c r="G644" s="16">
        <f t="shared" ref="G644:I644" si="298">G645+G646</f>
        <v>0</v>
      </c>
      <c r="H644" s="16">
        <f t="shared" si="298"/>
        <v>1178089</v>
      </c>
      <c r="I644" s="16">
        <f t="shared" si="298"/>
        <v>0</v>
      </c>
      <c r="J644" s="18">
        <f t="shared" si="271"/>
        <v>100</v>
      </c>
      <c r="K644" s="18"/>
    </row>
    <row r="645" spans="1:11" ht="16.5" x14ac:dyDescent="0.25">
      <c r="A645" s="14" t="s">
        <v>212</v>
      </c>
      <c r="B645" s="15" t="s">
        <v>71</v>
      </c>
      <c r="C645" s="15" t="s">
        <v>6</v>
      </c>
      <c r="D645" s="15" t="s">
        <v>381</v>
      </c>
      <c r="E645" s="15" t="s">
        <v>213</v>
      </c>
      <c r="F645" s="16">
        <v>723788</v>
      </c>
      <c r="G645" s="16">
        <v>0</v>
      </c>
      <c r="H645" s="16">
        <v>723788</v>
      </c>
      <c r="I645" s="16">
        <v>0</v>
      </c>
      <c r="J645" s="18">
        <f t="shared" si="271"/>
        <v>100</v>
      </c>
      <c r="K645" s="18"/>
    </row>
    <row r="646" spans="1:11" ht="16.5" x14ac:dyDescent="0.25">
      <c r="A646" s="14" t="s">
        <v>98</v>
      </c>
      <c r="B646" s="15" t="s">
        <v>71</v>
      </c>
      <c r="C646" s="15" t="s">
        <v>6</v>
      </c>
      <c r="D646" s="15" t="s">
        <v>381</v>
      </c>
      <c r="E646" s="15" t="s">
        <v>99</v>
      </c>
      <c r="F646" s="16">
        <v>454301</v>
      </c>
      <c r="G646" s="16">
        <v>0</v>
      </c>
      <c r="H646" s="16">
        <v>454301</v>
      </c>
      <c r="I646" s="16">
        <v>0</v>
      </c>
      <c r="J646" s="18">
        <f t="shared" ref="J646:J709" si="299">H646/F646*100</f>
        <v>100</v>
      </c>
      <c r="K646" s="18"/>
    </row>
    <row r="647" spans="1:11" ht="16.5" x14ac:dyDescent="0.25">
      <c r="A647" s="14" t="s">
        <v>72</v>
      </c>
      <c r="B647" s="15" t="s">
        <v>71</v>
      </c>
      <c r="C647" s="15" t="s">
        <v>6</v>
      </c>
      <c r="D647" s="15" t="s">
        <v>382</v>
      </c>
      <c r="E647" s="15"/>
      <c r="F647" s="16">
        <f>F648+F651</f>
        <v>193225</v>
      </c>
      <c r="G647" s="16">
        <f t="shared" ref="G647:I647" si="300">G648+G651</f>
        <v>0</v>
      </c>
      <c r="H647" s="16">
        <f t="shared" si="300"/>
        <v>186779</v>
      </c>
      <c r="I647" s="16">
        <f t="shared" si="300"/>
        <v>0</v>
      </c>
      <c r="J647" s="18">
        <f t="shared" si="299"/>
        <v>96.663992754560752</v>
      </c>
      <c r="K647" s="18"/>
    </row>
    <row r="648" spans="1:11" ht="16.5" x14ac:dyDescent="0.25">
      <c r="A648" s="14" t="s">
        <v>252</v>
      </c>
      <c r="B648" s="15" t="s">
        <v>71</v>
      </c>
      <c r="C648" s="15" t="s">
        <v>6</v>
      </c>
      <c r="D648" s="15" t="s">
        <v>383</v>
      </c>
      <c r="E648" s="15"/>
      <c r="F648" s="16">
        <f>F649</f>
        <v>822</v>
      </c>
      <c r="G648" s="16">
        <f t="shared" ref="G648:I649" si="301">G649</f>
        <v>0</v>
      </c>
      <c r="H648" s="16">
        <f t="shared" si="301"/>
        <v>563</v>
      </c>
      <c r="I648" s="16">
        <f t="shared" si="301"/>
        <v>0</v>
      </c>
      <c r="J648" s="18">
        <f t="shared" si="299"/>
        <v>68.491484184914839</v>
      </c>
      <c r="K648" s="18"/>
    </row>
    <row r="649" spans="1:11" ht="33" x14ac:dyDescent="0.25">
      <c r="A649" s="14" t="s">
        <v>254</v>
      </c>
      <c r="B649" s="15" t="s">
        <v>71</v>
      </c>
      <c r="C649" s="15" t="s">
        <v>6</v>
      </c>
      <c r="D649" s="15" t="s">
        <v>383</v>
      </c>
      <c r="E649" s="15" t="s">
        <v>255</v>
      </c>
      <c r="F649" s="16">
        <f>F650</f>
        <v>822</v>
      </c>
      <c r="G649" s="16">
        <f t="shared" si="301"/>
        <v>0</v>
      </c>
      <c r="H649" s="16">
        <f t="shared" si="301"/>
        <v>563</v>
      </c>
      <c r="I649" s="16">
        <f t="shared" si="301"/>
        <v>0</v>
      </c>
      <c r="J649" s="18">
        <f t="shared" si="299"/>
        <v>68.491484184914839</v>
      </c>
      <c r="K649" s="18"/>
    </row>
    <row r="650" spans="1:11" ht="16.5" x14ac:dyDescent="0.25">
      <c r="A650" s="14" t="s">
        <v>252</v>
      </c>
      <c r="B650" s="15" t="s">
        <v>71</v>
      </c>
      <c r="C650" s="15" t="s">
        <v>6</v>
      </c>
      <c r="D650" s="15" t="s">
        <v>383</v>
      </c>
      <c r="E650" s="15" t="s">
        <v>256</v>
      </c>
      <c r="F650" s="16">
        <v>822</v>
      </c>
      <c r="G650" s="16">
        <v>0</v>
      </c>
      <c r="H650" s="16">
        <v>563</v>
      </c>
      <c r="I650" s="16">
        <v>0</v>
      </c>
      <c r="J650" s="18">
        <f t="shared" si="299"/>
        <v>68.491484184914839</v>
      </c>
      <c r="K650" s="18"/>
    </row>
    <row r="651" spans="1:11" ht="16.5" x14ac:dyDescent="0.25">
      <c r="A651" s="14" t="s">
        <v>384</v>
      </c>
      <c r="B651" s="15" t="s">
        <v>71</v>
      </c>
      <c r="C651" s="15" t="s">
        <v>6</v>
      </c>
      <c r="D651" s="15" t="s">
        <v>385</v>
      </c>
      <c r="E651" s="15"/>
      <c r="F651" s="16">
        <f>F652</f>
        <v>192403</v>
      </c>
      <c r="G651" s="16">
        <f t="shared" ref="G651:I651" si="302">G652</f>
        <v>0</v>
      </c>
      <c r="H651" s="16">
        <f t="shared" si="302"/>
        <v>186216</v>
      </c>
      <c r="I651" s="16">
        <f t="shared" si="302"/>
        <v>0</v>
      </c>
      <c r="J651" s="18">
        <f t="shared" si="299"/>
        <v>96.784353674319007</v>
      </c>
      <c r="K651" s="18"/>
    </row>
    <row r="652" spans="1:11" ht="33" x14ac:dyDescent="0.25">
      <c r="A652" s="14" t="s">
        <v>96</v>
      </c>
      <c r="B652" s="15" t="s">
        <v>71</v>
      </c>
      <c r="C652" s="15" t="s">
        <v>6</v>
      </c>
      <c r="D652" s="15" t="s">
        <v>385</v>
      </c>
      <c r="E652" s="15" t="s">
        <v>97</v>
      </c>
      <c r="F652" s="16">
        <f>F653+F654</f>
        <v>192403</v>
      </c>
      <c r="G652" s="16">
        <f t="shared" ref="G652:I652" si="303">G653+G654</f>
        <v>0</v>
      </c>
      <c r="H652" s="16">
        <f t="shared" si="303"/>
        <v>186216</v>
      </c>
      <c r="I652" s="16">
        <f t="shared" si="303"/>
        <v>0</v>
      </c>
      <c r="J652" s="18">
        <f t="shared" si="299"/>
        <v>96.784353674319007</v>
      </c>
      <c r="K652" s="18"/>
    </row>
    <row r="653" spans="1:11" ht="16.5" x14ac:dyDescent="0.25">
      <c r="A653" s="14" t="s">
        <v>212</v>
      </c>
      <c r="B653" s="15" t="s">
        <v>71</v>
      </c>
      <c r="C653" s="15" t="s">
        <v>6</v>
      </c>
      <c r="D653" s="15" t="s">
        <v>385</v>
      </c>
      <c r="E653" s="15" t="s">
        <v>213</v>
      </c>
      <c r="F653" s="16">
        <v>151421</v>
      </c>
      <c r="G653" s="16">
        <v>0</v>
      </c>
      <c r="H653" s="16">
        <v>147147</v>
      </c>
      <c r="I653" s="16">
        <v>0</v>
      </c>
      <c r="J653" s="18">
        <f t="shared" si="299"/>
        <v>97.177406040113326</v>
      </c>
      <c r="K653" s="18"/>
    </row>
    <row r="654" spans="1:11" ht="16.5" x14ac:dyDescent="0.25">
      <c r="A654" s="14" t="s">
        <v>98</v>
      </c>
      <c r="B654" s="15" t="s">
        <v>71</v>
      </c>
      <c r="C654" s="15" t="s">
        <v>6</v>
      </c>
      <c r="D654" s="15" t="s">
        <v>385</v>
      </c>
      <c r="E654" s="15" t="s">
        <v>99</v>
      </c>
      <c r="F654" s="16">
        <v>40982</v>
      </c>
      <c r="G654" s="16">
        <v>0</v>
      </c>
      <c r="H654" s="16">
        <v>39069</v>
      </c>
      <c r="I654" s="16">
        <v>0</v>
      </c>
      <c r="J654" s="18">
        <f t="shared" si="299"/>
        <v>95.332097018203115</v>
      </c>
      <c r="K654" s="18"/>
    </row>
    <row r="655" spans="1:11" ht="16.5" x14ac:dyDescent="0.25">
      <c r="A655" s="14" t="s">
        <v>181</v>
      </c>
      <c r="B655" s="15" t="s">
        <v>71</v>
      </c>
      <c r="C655" s="15" t="s">
        <v>6</v>
      </c>
      <c r="D655" s="15" t="s">
        <v>386</v>
      </c>
      <c r="E655" s="15"/>
      <c r="F655" s="16">
        <f>F656</f>
        <v>658273</v>
      </c>
      <c r="G655" s="16">
        <f t="shared" ref="G655:I655" si="304">G656</f>
        <v>0</v>
      </c>
      <c r="H655" s="16">
        <f t="shared" si="304"/>
        <v>653773</v>
      </c>
      <c r="I655" s="16">
        <f t="shared" si="304"/>
        <v>0</v>
      </c>
      <c r="J655" s="18">
        <f t="shared" si="299"/>
        <v>99.3163930466539</v>
      </c>
      <c r="K655" s="18"/>
    </row>
    <row r="656" spans="1:11" ht="138.75" customHeight="1" x14ac:dyDescent="0.25">
      <c r="A656" s="17" t="s">
        <v>387</v>
      </c>
      <c r="B656" s="15" t="s">
        <v>71</v>
      </c>
      <c r="C656" s="15" t="s">
        <v>6</v>
      </c>
      <c r="D656" s="15" t="s">
        <v>388</v>
      </c>
      <c r="E656" s="15"/>
      <c r="F656" s="16">
        <f>F657</f>
        <v>658273</v>
      </c>
      <c r="G656" s="16">
        <f t="shared" ref="G656:I657" si="305">G657</f>
        <v>0</v>
      </c>
      <c r="H656" s="16">
        <f t="shared" si="305"/>
        <v>653773</v>
      </c>
      <c r="I656" s="16">
        <f t="shared" si="305"/>
        <v>0</v>
      </c>
      <c r="J656" s="18">
        <f t="shared" si="299"/>
        <v>99.3163930466539</v>
      </c>
      <c r="K656" s="18"/>
    </row>
    <row r="657" spans="1:11" ht="33" x14ac:dyDescent="0.25">
      <c r="A657" s="14" t="s">
        <v>96</v>
      </c>
      <c r="B657" s="15" t="s">
        <v>71</v>
      </c>
      <c r="C657" s="15" t="s">
        <v>6</v>
      </c>
      <c r="D657" s="15" t="s">
        <v>388</v>
      </c>
      <c r="E657" s="15" t="s">
        <v>97</v>
      </c>
      <c r="F657" s="16">
        <f>F658</f>
        <v>658273</v>
      </c>
      <c r="G657" s="16">
        <f t="shared" si="305"/>
        <v>0</v>
      </c>
      <c r="H657" s="16">
        <f t="shared" si="305"/>
        <v>653773</v>
      </c>
      <c r="I657" s="16">
        <f t="shared" si="305"/>
        <v>0</v>
      </c>
      <c r="J657" s="18">
        <f t="shared" si="299"/>
        <v>99.3163930466539</v>
      </c>
      <c r="K657" s="18"/>
    </row>
    <row r="658" spans="1:11" ht="66" x14ac:dyDescent="0.25">
      <c r="A658" s="14" t="s">
        <v>185</v>
      </c>
      <c r="B658" s="15" t="s">
        <v>71</v>
      </c>
      <c r="C658" s="15" t="s">
        <v>6</v>
      </c>
      <c r="D658" s="15" t="s">
        <v>388</v>
      </c>
      <c r="E658" s="15" t="s">
        <v>186</v>
      </c>
      <c r="F658" s="16">
        <v>658273</v>
      </c>
      <c r="G658" s="16">
        <v>0</v>
      </c>
      <c r="H658" s="16">
        <v>653773</v>
      </c>
      <c r="I658" s="16">
        <v>0</v>
      </c>
      <c r="J658" s="18">
        <f t="shared" si="299"/>
        <v>99.3163930466539</v>
      </c>
      <c r="K658" s="18"/>
    </row>
    <row r="659" spans="1:11" ht="209.25" customHeight="1" x14ac:dyDescent="0.25">
      <c r="A659" s="17" t="s">
        <v>389</v>
      </c>
      <c r="B659" s="15" t="s">
        <v>71</v>
      </c>
      <c r="C659" s="15" t="s">
        <v>6</v>
      </c>
      <c r="D659" s="15" t="s">
        <v>390</v>
      </c>
      <c r="E659" s="15"/>
      <c r="F659" s="16">
        <f>F660</f>
        <v>8578</v>
      </c>
      <c r="G659" s="16">
        <f t="shared" ref="G659:I659" si="306">G660</f>
        <v>8578</v>
      </c>
      <c r="H659" s="16">
        <f t="shared" si="306"/>
        <v>7085</v>
      </c>
      <c r="I659" s="16">
        <f t="shared" si="306"/>
        <v>7085</v>
      </c>
      <c r="J659" s="18">
        <f t="shared" si="299"/>
        <v>82.595010491956174</v>
      </c>
      <c r="K659" s="18">
        <f t="shared" ref="K659:K708" si="307">I659/G659*100</f>
        <v>82.595010491956174</v>
      </c>
    </row>
    <row r="660" spans="1:11" ht="33" x14ac:dyDescent="0.25">
      <c r="A660" s="14" t="s">
        <v>96</v>
      </c>
      <c r="B660" s="15" t="s">
        <v>71</v>
      </c>
      <c r="C660" s="15" t="s">
        <v>6</v>
      </c>
      <c r="D660" s="15" t="s">
        <v>390</v>
      </c>
      <c r="E660" s="15" t="s">
        <v>97</v>
      </c>
      <c r="F660" s="16">
        <f>F661+F662</f>
        <v>8578</v>
      </c>
      <c r="G660" s="16">
        <f t="shared" ref="G660:I660" si="308">G661+G662</f>
        <v>8578</v>
      </c>
      <c r="H660" s="16">
        <f t="shared" si="308"/>
        <v>7085</v>
      </c>
      <c r="I660" s="16">
        <f t="shared" si="308"/>
        <v>7085</v>
      </c>
      <c r="J660" s="18">
        <f t="shared" si="299"/>
        <v>82.595010491956174</v>
      </c>
      <c r="K660" s="18">
        <f t="shared" si="307"/>
        <v>82.595010491956174</v>
      </c>
    </row>
    <row r="661" spans="1:11" ht="16.5" x14ac:dyDescent="0.25">
      <c r="A661" s="14" t="s">
        <v>212</v>
      </c>
      <c r="B661" s="15" t="s">
        <v>71</v>
      </c>
      <c r="C661" s="15" t="s">
        <v>6</v>
      </c>
      <c r="D661" s="15" t="s">
        <v>390</v>
      </c>
      <c r="E661" s="15" t="s">
        <v>213</v>
      </c>
      <c r="F661" s="16">
        <v>5557</v>
      </c>
      <c r="G661" s="16">
        <v>5557</v>
      </c>
      <c r="H661" s="16">
        <v>4720</v>
      </c>
      <c r="I661" s="16">
        <v>4720</v>
      </c>
      <c r="J661" s="18">
        <f t="shared" si="299"/>
        <v>84.937916141803129</v>
      </c>
      <c r="K661" s="18">
        <f t="shared" si="307"/>
        <v>84.937916141803129</v>
      </c>
    </row>
    <row r="662" spans="1:11" ht="16.5" x14ac:dyDescent="0.25">
      <c r="A662" s="14" t="s">
        <v>98</v>
      </c>
      <c r="B662" s="15" t="s">
        <v>71</v>
      </c>
      <c r="C662" s="15" t="s">
        <v>6</v>
      </c>
      <c r="D662" s="15" t="s">
        <v>390</v>
      </c>
      <c r="E662" s="15" t="s">
        <v>99</v>
      </c>
      <c r="F662" s="16">
        <v>3021</v>
      </c>
      <c r="G662" s="16">
        <v>3021</v>
      </c>
      <c r="H662" s="16">
        <v>2365</v>
      </c>
      <c r="I662" s="16">
        <v>2365</v>
      </c>
      <c r="J662" s="18">
        <f t="shared" si="299"/>
        <v>78.285335981463092</v>
      </c>
      <c r="K662" s="18">
        <f t="shared" si="307"/>
        <v>78.285335981463092</v>
      </c>
    </row>
    <row r="663" spans="1:11" ht="99" x14ac:dyDescent="0.25">
      <c r="A663" s="14" t="s">
        <v>391</v>
      </c>
      <c r="B663" s="15" t="s">
        <v>71</v>
      </c>
      <c r="C663" s="15" t="s">
        <v>6</v>
      </c>
      <c r="D663" s="15" t="s">
        <v>392</v>
      </c>
      <c r="E663" s="15"/>
      <c r="F663" s="16">
        <f>F664</f>
        <v>280120</v>
      </c>
      <c r="G663" s="16">
        <f t="shared" ref="G663:I663" si="309">G664</f>
        <v>280120</v>
      </c>
      <c r="H663" s="16">
        <f t="shared" si="309"/>
        <v>274953</v>
      </c>
      <c r="I663" s="16">
        <f t="shared" si="309"/>
        <v>274953</v>
      </c>
      <c r="J663" s="18">
        <f t="shared" si="299"/>
        <v>98.15543338569185</v>
      </c>
      <c r="K663" s="18">
        <f t="shared" si="307"/>
        <v>98.15543338569185</v>
      </c>
    </row>
    <row r="664" spans="1:11" ht="33" x14ac:dyDescent="0.25">
      <c r="A664" s="14" t="s">
        <v>96</v>
      </c>
      <c r="B664" s="15" t="s">
        <v>71</v>
      </c>
      <c r="C664" s="15" t="s">
        <v>6</v>
      </c>
      <c r="D664" s="15" t="s">
        <v>392</v>
      </c>
      <c r="E664" s="15" t="s">
        <v>97</v>
      </c>
      <c r="F664" s="16">
        <f>F665+F666</f>
        <v>280120</v>
      </c>
      <c r="G664" s="16">
        <f t="shared" ref="G664:I664" si="310">G665+G666</f>
        <v>280120</v>
      </c>
      <c r="H664" s="16">
        <f t="shared" si="310"/>
        <v>274953</v>
      </c>
      <c r="I664" s="16">
        <f t="shared" si="310"/>
        <v>274953</v>
      </c>
      <c r="J664" s="18">
        <f t="shared" si="299"/>
        <v>98.15543338569185</v>
      </c>
      <c r="K664" s="18">
        <f t="shared" si="307"/>
        <v>98.15543338569185</v>
      </c>
    </row>
    <row r="665" spans="1:11" ht="16.5" x14ac:dyDescent="0.25">
      <c r="A665" s="14" t="s">
        <v>212</v>
      </c>
      <c r="B665" s="15" t="s">
        <v>71</v>
      </c>
      <c r="C665" s="15" t="s">
        <v>6</v>
      </c>
      <c r="D665" s="15" t="s">
        <v>392</v>
      </c>
      <c r="E665" s="15" t="s">
        <v>213</v>
      </c>
      <c r="F665" s="16">
        <v>180390</v>
      </c>
      <c r="G665" s="16">
        <v>180390</v>
      </c>
      <c r="H665" s="16">
        <v>177107</v>
      </c>
      <c r="I665" s="16">
        <v>177107</v>
      </c>
      <c r="J665" s="18">
        <f t="shared" si="299"/>
        <v>98.18005432673651</v>
      </c>
      <c r="K665" s="18">
        <f t="shared" si="307"/>
        <v>98.18005432673651</v>
      </c>
    </row>
    <row r="666" spans="1:11" ht="16.5" x14ac:dyDescent="0.25">
      <c r="A666" s="14" t="s">
        <v>98</v>
      </c>
      <c r="B666" s="15" t="s">
        <v>71</v>
      </c>
      <c r="C666" s="15" t="s">
        <v>6</v>
      </c>
      <c r="D666" s="15" t="s">
        <v>392</v>
      </c>
      <c r="E666" s="15" t="s">
        <v>99</v>
      </c>
      <c r="F666" s="16">
        <v>99730</v>
      </c>
      <c r="G666" s="16">
        <v>99730</v>
      </c>
      <c r="H666" s="16">
        <v>97846</v>
      </c>
      <c r="I666" s="16">
        <v>97846</v>
      </c>
      <c r="J666" s="18">
        <f t="shared" si="299"/>
        <v>98.110899428456833</v>
      </c>
      <c r="K666" s="18">
        <f t="shared" si="307"/>
        <v>98.110899428456833</v>
      </c>
    </row>
    <row r="667" spans="1:11" ht="222.75" customHeight="1" x14ac:dyDescent="0.25">
      <c r="A667" s="17" t="s">
        <v>393</v>
      </c>
      <c r="B667" s="15" t="s">
        <v>71</v>
      </c>
      <c r="C667" s="15" t="s">
        <v>6</v>
      </c>
      <c r="D667" s="15" t="s">
        <v>394</v>
      </c>
      <c r="E667" s="15"/>
      <c r="F667" s="16">
        <f>F668</f>
        <v>50725</v>
      </c>
      <c r="G667" s="16">
        <f t="shared" ref="G667:I667" si="311">G668</f>
        <v>50725</v>
      </c>
      <c r="H667" s="16">
        <f t="shared" si="311"/>
        <v>48675</v>
      </c>
      <c r="I667" s="16">
        <f t="shared" si="311"/>
        <v>48675</v>
      </c>
      <c r="J667" s="18">
        <f t="shared" si="299"/>
        <v>95.958600295712174</v>
      </c>
      <c r="K667" s="18">
        <f t="shared" si="307"/>
        <v>95.958600295712174</v>
      </c>
    </row>
    <row r="668" spans="1:11" ht="33" x14ac:dyDescent="0.25">
      <c r="A668" s="14" t="s">
        <v>96</v>
      </c>
      <c r="B668" s="15" t="s">
        <v>71</v>
      </c>
      <c r="C668" s="15" t="s">
        <v>6</v>
      </c>
      <c r="D668" s="15" t="s">
        <v>394</v>
      </c>
      <c r="E668" s="15" t="s">
        <v>97</v>
      </c>
      <c r="F668" s="16">
        <f>F669+F670+F671</f>
        <v>50725</v>
      </c>
      <c r="G668" s="16">
        <f t="shared" ref="G668:I668" si="312">G669+G670+G671</f>
        <v>50725</v>
      </c>
      <c r="H668" s="16">
        <f t="shared" si="312"/>
        <v>48675</v>
      </c>
      <c r="I668" s="16">
        <f t="shared" si="312"/>
        <v>48675</v>
      </c>
      <c r="J668" s="18">
        <f t="shared" si="299"/>
        <v>95.958600295712174</v>
      </c>
      <c r="K668" s="18">
        <f t="shared" si="307"/>
        <v>95.958600295712174</v>
      </c>
    </row>
    <row r="669" spans="1:11" ht="16.5" x14ac:dyDescent="0.25">
      <c r="A669" s="14" t="s">
        <v>212</v>
      </c>
      <c r="B669" s="15" t="s">
        <v>71</v>
      </c>
      <c r="C669" s="15" t="s">
        <v>6</v>
      </c>
      <c r="D669" s="15" t="s">
        <v>394</v>
      </c>
      <c r="E669" s="15" t="s">
        <v>213</v>
      </c>
      <c r="F669" s="16">
        <v>18551</v>
      </c>
      <c r="G669" s="16">
        <v>18551</v>
      </c>
      <c r="H669" s="16">
        <v>17414</v>
      </c>
      <c r="I669" s="16">
        <v>17414</v>
      </c>
      <c r="J669" s="18">
        <f t="shared" si="299"/>
        <v>93.870950353080701</v>
      </c>
      <c r="K669" s="18">
        <f t="shared" si="307"/>
        <v>93.870950353080701</v>
      </c>
    </row>
    <row r="670" spans="1:11" ht="16.5" x14ac:dyDescent="0.25">
      <c r="A670" s="14" t="s">
        <v>98</v>
      </c>
      <c r="B670" s="15" t="s">
        <v>71</v>
      </c>
      <c r="C670" s="15" t="s">
        <v>6</v>
      </c>
      <c r="D670" s="15" t="s">
        <v>394</v>
      </c>
      <c r="E670" s="15" t="s">
        <v>99</v>
      </c>
      <c r="F670" s="16">
        <v>13951</v>
      </c>
      <c r="G670" s="16">
        <v>13951</v>
      </c>
      <c r="H670" s="16">
        <f>13825+1</f>
        <v>13826</v>
      </c>
      <c r="I670" s="16">
        <f>13825+1</f>
        <v>13826</v>
      </c>
      <c r="J670" s="18">
        <f t="shared" si="299"/>
        <v>99.10400688122715</v>
      </c>
      <c r="K670" s="18">
        <f t="shared" si="307"/>
        <v>99.10400688122715</v>
      </c>
    </row>
    <row r="671" spans="1:11" ht="66" x14ac:dyDescent="0.25">
      <c r="A671" s="14" t="s">
        <v>185</v>
      </c>
      <c r="B671" s="15" t="s">
        <v>71</v>
      </c>
      <c r="C671" s="15" t="s">
        <v>6</v>
      </c>
      <c r="D671" s="15" t="s">
        <v>394</v>
      </c>
      <c r="E671" s="15" t="s">
        <v>186</v>
      </c>
      <c r="F671" s="16">
        <v>18223</v>
      </c>
      <c r="G671" s="16">
        <v>18223</v>
      </c>
      <c r="H671" s="16">
        <v>17435</v>
      </c>
      <c r="I671" s="16">
        <v>17435</v>
      </c>
      <c r="J671" s="18">
        <f t="shared" si="299"/>
        <v>95.675794325851953</v>
      </c>
      <c r="K671" s="18">
        <f t="shared" si="307"/>
        <v>95.675794325851953</v>
      </c>
    </row>
    <row r="672" spans="1:11" ht="49.5" x14ac:dyDescent="0.25">
      <c r="A672" s="14" t="s">
        <v>395</v>
      </c>
      <c r="B672" s="15" t="s">
        <v>71</v>
      </c>
      <c r="C672" s="15" t="s">
        <v>6</v>
      </c>
      <c r="D672" s="15" t="s">
        <v>396</v>
      </c>
      <c r="E672" s="15"/>
      <c r="F672" s="16">
        <f>F673</f>
        <v>1709717</v>
      </c>
      <c r="G672" s="16">
        <f t="shared" ref="G672:I672" si="313">G673</f>
        <v>1709717</v>
      </c>
      <c r="H672" s="16">
        <f t="shared" si="313"/>
        <v>1709717</v>
      </c>
      <c r="I672" s="16">
        <f t="shared" si="313"/>
        <v>1709717</v>
      </c>
      <c r="J672" s="18">
        <f t="shared" si="299"/>
        <v>100</v>
      </c>
      <c r="K672" s="18">
        <f t="shared" si="307"/>
        <v>100</v>
      </c>
    </row>
    <row r="673" spans="1:11" ht="33" x14ac:dyDescent="0.25">
      <c r="A673" s="14" t="s">
        <v>96</v>
      </c>
      <c r="B673" s="15" t="s">
        <v>71</v>
      </c>
      <c r="C673" s="15" t="s">
        <v>6</v>
      </c>
      <c r="D673" s="15" t="s">
        <v>396</v>
      </c>
      <c r="E673" s="15" t="s">
        <v>97</v>
      </c>
      <c r="F673" s="16">
        <f>F674+F675</f>
        <v>1709717</v>
      </c>
      <c r="G673" s="16">
        <f t="shared" ref="G673:I673" si="314">G674+G675</f>
        <v>1709717</v>
      </c>
      <c r="H673" s="16">
        <f t="shared" si="314"/>
        <v>1709717</v>
      </c>
      <c r="I673" s="16">
        <f t="shared" si="314"/>
        <v>1709717</v>
      </c>
      <c r="J673" s="18">
        <f t="shared" si="299"/>
        <v>100</v>
      </c>
      <c r="K673" s="18">
        <f t="shared" si="307"/>
        <v>100</v>
      </c>
    </row>
    <row r="674" spans="1:11" ht="16.5" x14ac:dyDescent="0.25">
      <c r="A674" s="14" t="s">
        <v>212</v>
      </c>
      <c r="B674" s="15" t="s">
        <v>71</v>
      </c>
      <c r="C674" s="15" t="s">
        <v>6</v>
      </c>
      <c r="D674" s="15" t="s">
        <v>396</v>
      </c>
      <c r="E674" s="15" t="s">
        <v>213</v>
      </c>
      <c r="F674" s="16">
        <v>1101754</v>
      </c>
      <c r="G674" s="16">
        <v>1101754</v>
      </c>
      <c r="H674" s="16">
        <v>1101754</v>
      </c>
      <c r="I674" s="16">
        <v>1101754</v>
      </c>
      <c r="J674" s="18">
        <f t="shared" si="299"/>
        <v>100</v>
      </c>
      <c r="K674" s="18">
        <f t="shared" si="307"/>
        <v>100</v>
      </c>
    </row>
    <row r="675" spans="1:11" ht="16.5" x14ac:dyDescent="0.25">
      <c r="A675" s="14" t="s">
        <v>98</v>
      </c>
      <c r="B675" s="15" t="s">
        <v>71</v>
      </c>
      <c r="C675" s="15" t="s">
        <v>6</v>
      </c>
      <c r="D675" s="15" t="s">
        <v>396</v>
      </c>
      <c r="E675" s="15" t="s">
        <v>99</v>
      </c>
      <c r="F675" s="16">
        <v>607963</v>
      </c>
      <c r="G675" s="16">
        <v>607963</v>
      </c>
      <c r="H675" s="16">
        <v>607963</v>
      </c>
      <c r="I675" s="16">
        <v>607963</v>
      </c>
      <c r="J675" s="18">
        <f t="shared" si="299"/>
        <v>100</v>
      </c>
      <c r="K675" s="18">
        <f t="shared" si="307"/>
        <v>100</v>
      </c>
    </row>
    <row r="676" spans="1:11" ht="82.5" x14ac:dyDescent="0.25">
      <c r="A676" s="14" t="s">
        <v>397</v>
      </c>
      <c r="B676" s="15" t="s">
        <v>71</v>
      </c>
      <c r="C676" s="15" t="s">
        <v>6</v>
      </c>
      <c r="D676" s="15" t="s">
        <v>398</v>
      </c>
      <c r="E676" s="15"/>
      <c r="F676" s="16">
        <f>F677</f>
        <v>27795</v>
      </c>
      <c r="G676" s="16">
        <f t="shared" ref="G676:I677" si="315">G677</f>
        <v>23626</v>
      </c>
      <c r="H676" s="16">
        <f t="shared" si="315"/>
        <v>26595</v>
      </c>
      <c r="I676" s="16">
        <f t="shared" si="315"/>
        <v>22606</v>
      </c>
      <c r="J676" s="18">
        <f t="shared" si="299"/>
        <v>95.682676740420931</v>
      </c>
      <c r="K676" s="18">
        <f t="shared" si="307"/>
        <v>95.682722424447647</v>
      </c>
    </row>
    <row r="677" spans="1:11" ht="33" x14ac:dyDescent="0.25">
      <c r="A677" s="14" t="s">
        <v>96</v>
      </c>
      <c r="B677" s="15" t="s">
        <v>71</v>
      </c>
      <c r="C677" s="15" t="s">
        <v>6</v>
      </c>
      <c r="D677" s="15" t="s">
        <v>398</v>
      </c>
      <c r="E677" s="15" t="s">
        <v>97</v>
      </c>
      <c r="F677" s="16">
        <f>F678</f>
        <v>27795</v>
      </c>
      <c r="G677" s="16">
        <f t="shared" si="315"/>
        <v>23626</v>
      </c>
      <c r="H677" s="16">
        <f t="shared" si="315"/>
        <v>26595</v>
      </c>
      <c r="I677" s="16">
        <f t="shared" si="315"/>
        <v>22606</v>
      </c>
      <c r="J677" s="18">
        <f t="shared" si="299"/>
        <v>95.682676740420931</v>
      </c>
      <c r="K677" s="18">
        <f t="shared" si="307"/>
        <v>95.682722424447647</v>
      </c>
    </row>
    <row r="678" spans="1:11" ht="16.5" x14ac:dyDescent="0.25">
      <c r="A678" s="14" t="s">
        <v>212</v>
      </c>
      <c r="B678" s="15" t="s">
        <v>71</v>
      </c>
      <c r="C678" s="15" t="s">
        <v>6</v>
      </c>
      <c r="D678" s="15" t="s">
        <v>398</v>
      </c>
      <c r="E678" s="15" t="s">
        <v>213</v>
      </c>
      <c r="F678" s="16">
        <v>27795</v>
      </c>
      <c r="G678" s="16">
        <v>23626</v>
      </c>
      <c r="H678" s="16">
        <v>26595</v>
      </c>
      <c r="I678" s="16">
        <v>22606</v>
      </c>
      <c r="J678" s="18">
        <f t="shared" si="299"/>
        <v>95.682676740420931</v>
      </c>
      <c r="K678" s="18">
        <f t="shared" si="307"/>
        <v>95.682722424447647</v>
      </c>
    </row>
    <row r="679" spans="1:11" ht="33" x14ac:dyDescent="0.25">
      <c r="A679" s="14" t="s">
        <v>399</v>
      </c>
      <c r="B679" s="15" t="s">
        <v>71</v>
      </c>
      <c r="C679" s="15" t="s">
        <v>6</v>
      </c>
      <c r="D679" s="15" t="s">
        <v>400</v>
      </c>
      <c r="E679" s="15"/>
      <c r="F679" s="16">
        <f>F680</f>
        <v>2538</v>
      </c>
      <c r="G679" s="16">
        <f t="shared" ref="G679:I679" si="316">G680</f>
        <v>1650</v>
      </c>
      <c r="H679" s="16">
        <f t="shared" si="316"/>
        <v>2144</v>
      </c>
      <c r="I679" s="16">
        <f t="shared" si="316"/>
        <v>1394</v>
      </c>
      <c r="J679" s="18">
        <f t="shared" si="299"/>
        <v>84.475965327029158</v>
      </c>
      <c r="K679" s="18">
        <f t="shared" si="307"/>
        <v>84.484848484848484</v>
      </c>
    </row>
    <row r="680" spans="1:11" ht="33" x14ac:dyDescent="0.25">
      <c r="A680" s="14" t="s">
        <v>96</v>
      </c>
      <c r="B680" s="15" t="s">
        <v>71</v>
      </c>
      <c r="C680" s="15" t="s">
        <v>6</v>
      </c>
      <c r="D680" s="15" t="s">
        <v>400</v>
      </c>
      <c r="E680" s="15" t="s">
        <v>97</v>
      </c>
      <c r="F680" s="16">
        <f>F681+F682</f>
        <v>2538</v>
      </c>
      <c r="G680" s="16">
        <f t="shared" ref="G680:I680" si="317">G681+G682</f>
        <v>1650</v>
      </c>
      <c r="H680" s="16">
        <f t="shared" si="317"/>
        <v>2144</v>
      </c>
      <c r="I680" s="16">
        <f t="shared" si="317"/>
        <v>1394</v>
      </c>
      <c r="J680" s="18">
        <f t="shared" si="299"/>
        <v>84.475965327029158</v>
      </c>
      <c r="K680" s="18">
        <f t="shared" si="307"/>
        <v>84.484848484848484</v>
      </c>
    </row>
    <row r="681" spans="1:11" ht="16.5" x14ac:dyDescent="0.25">
      <c r="A681" s="14" t="s">
        <v>212</v>
      </c>
      <c r="B681" s="15" t="s">
        <v>71</v>
      </c>
      <c r="C681" s="15" t="s">
        <v>6</v>
      </c>
      <c r="D681" s="15" t="s">
        <v>400</v>
      </c>
      <c r="E681" s="15" t="s">
        <v>213</v>
      </c>
      <c r="F681" s="16">
        <v>1149</v>
      </c>
      <c r="G681" s="16">
        <v>747</v>
      </c>
      <c r="H681" s="16">
        <v>1028</v>
      </c>
      <c r="I681" s="16">
        <f>668</f>
        <v>668</v>
      </c>
      <c r="J681" s="18">
        <f t="shared" si="299"/>
        <v>89.469103568320278</v>
      </c>
      <c r="K681" s="18">
        <f t="shared" si="307"/>
        <v>89.424364123159307</v>
      </c>
    </row>
    <row r="682" spans="1:11" ht="16.5" x14ac:dyDescent="0.25">
      <c r="A682" s="14" t="s">
        <v>98</v>
      </c>
      <c r="B682" s="15" t="s">
        <v>71</v>
      </c>
      <c r="C682" s="15" t="s">
        <v>6</v>
      </c>
      <c r="D682" s="15" t="s">
        <v>400</v>
      </c>
      <c r="E682" s="15" t="s">
        <v>99</v>
      </c>
      <c r="F682" s="16">
        <v>1389</v>
      </c>
      <c r="G682" s="16">
        <v>903</v>
      </c>
      <c r="H682" s="16">
        <v>1116</v>
      </c>
      <c r="I682" s="16">
        <f>725+1</f>
        <v>726</v>
      </c>
      <c r="J682" s="18">
        <f t="shared" si="299"/>
        <v>80.345572354211654</v>
      </c>
      <c r="K682" s="18">
        <f t="shared" si="307"/>
        <v>80.398671096345524</v>
      </c>
    </row>
    <row r="683" spans="1:11" ht="33" x14ac:dyDescent="0.25">
      <c r="A683" s="14" t="s">
        <v>401</v>
      </c>
      <c r="B683" s="15" t="s">
        <v>71</v>
      </c>
      <c r="C683" s="15" t="s">
        <v>6</v>
      </c>
      <c r="D683" s="15" t="s">
        <v>402</v>
      </c>
      <c r="E683" s="15"/>
      <c r="F683" s="16">
        <f>F684</f>
        <v>7466</v>
      </c>
      <c r="G683" s="16">
        <f t="shared" ref="G683:I683" si="318">G684</f>
        <v>4853</v>
      </c>
      <c r="H683" s="16">
        <f t="shared" si="318"/>
        <v>5348</v>
      </c>
      <c r="I683" s="16">
        <f t="shared" si="318"/>
        <v>3476</v>
      </c>
      <c r="J683" s="18">
        <f t="shared" si="299"/>
        <v>71.631395660326817</v>
      </c>
      <c r="K683" s="18">
        <f t="shared" si="307"/>
        <v>71.625798475170001</v>
      </c>
    </row>
    <row r="684" spans="1:11" ht="33" x14ac:dyDescent="0.25">
      <c r="A684" s="14" t="s">
        <v>96</v>
      </c>
      <c r="B684" s="15" t="s">
        <v>71</v>
      </c>
      <c r="C684" s="15" t="s">
        <v>6</v>
      </c>
      <c r="D684" s="15" t="s">
        <v>402</v>
      </c>
      <c r="E684" s="15" t="s">
        <v>97</v>
      </c>
      <c r="F684" s="16">
        <f>F685+F686</f>
        <v>7466</v>
      </c>
      <c r="G684" s="16">
        <f t="shared" ref="G684:I684" si="319">G685+G686</f>
        <v>4853</v>
      </c>
      <c r="H684" s="16">
        <f t="shared" si="319"/>
        <v>5348</v>
      </c>
      <c r="I684" s="16">
        <f t="shared" si="319"/>
        <v>3476</v>
      </c>
      <c r="J684" s="18">
        <f t="shared" si="299"/>
        <v>71.631395660326817</v>
      </c>
      <c r="K684" s="18">
        <f t="shared" si="307"/>
        <v>71.625798475170001</v>
      </c>
    </row>
    <row r="685" spans="1:11" ht="16.5" x14ac:dyDescent="0.25">
      <c r="A685" s="14" t="s">
        <v>212</v>
      </c>
      <c r="B685" s="15" t="s">
        <v>71</v>
      </c>
      <c r="C685" s="15" t="s">
        <v>6</v>
      </c>
      <c r="D685" s="15" t="s">
        <v>402</v>
      </c>
      <c r="E685" s="15" t="s">
        <v>213</v>
      </c>
      <c r="F685" s="16">
        <v>6017</v>
      </c>
      <c r="G685" s="16">
        <v>3911</v>
      </c>
      <c r="H685" s="16">
        <v>4331</v>
      </c>
      <c r="I685" s="16">
        <v>2815</v>
      </c>
      <c r="J685" s="18">
        <f t="shared" si="299"/>
        <v>71.97939172345022</v>
      </c>
      <c r="K685" s="18">
        <f t="shared" si="307"/>
        <v>71.97647660444899</v>
      </c>
    </row>
    <row r="686" spans="1:11" ht="16.5" x14ac:dyDescent="0.25">
      <c r="A686" s="14" t="s">
        <v>98</v>
      </c>
      <c r="B686" s="15" t="s">
        <v>71</v>
      </c>
      <c r="C686" s="15" t="s">
        <v>6</v>
      </c>
      <c r="D686" s="15" t="s">
        <v>402</v>
      </c>
      <c r="E686" s="15" t="s">
        <v>99</v>
      </c>
      <c r="F686" s="16">
        <v>1449</v>
      </c>
      <c r="G686" s="16">
        <v>942</v>
      </c>
      <c r="H686" s="16">
        <v>1017</v>
      </c>
      <c r="I686" s="16">
        <v>661</v>
      </c>
      <c r="J686" s="18">
        <f t="shared" si="299"/>
        <v>70.186335403726702</v>
      </c>
      <c r="K686" s="18">
        <f t="shared" si="307"/>
        <v>70.169851380042459</v>
      </c>
    </row>
    <row r="687" spans="1:11" ht="49.5" x14ac:dyDescent="0.25">
      <c r="A687" s="14" t="s">
        <v>403</v>
      </c>
      <c r="B687" s="15" t="s">
        <v>71</v>
      </c>
      <c r="C687" s="15" t="s">
        <v>6</v>
      </c>
      <c r="D687" s="15" t="s">
        <v>404</v>
      </c>
      <c r="E687" s="15"/>
      <c r="F687" s="16">
        <f>F688</f>
        <v>2931</v>
      </c>
      <c r="G687" s="16">
        <f t="shared" ref="G687:I688" si="320">G688</f>
        <v>1407</v>
      </c>
      <c r="H687" s="16">
        <f t="shared" si="320"/>
        <v>2387</v>
      </c>
      <c r="I687" s="16">
        <f t="shared" si="320"/>
        <v>1146</v>
      </c>
      <c r="J687" s="18">
        <f t="shared" si="299"/>
        <v>81.439781644489941</v>
      </c>
      <c r="K687" s="18">
        <f t="shared" si="307"/>
        <v>81.449893390191903</v>
      </c>
    </row>
    <row r="688" spans="1:11" ht="33" x14ac:dyDescent="0.25">
      <c r="A688" s="14" t="s">
        <v>96</v>
      </c>
      <c r="B688" s="15" t="s">
        <v>71</v>
      </c>
      <c r="C688" s="15" t="s">
        <v>6</v>
      </c>
      <c r="D688" s="15" t="s">
        <v>404</v>
      </c>
      <c r="E688" s="15" t="s">
        <v>97</v>
      </c>
      <c r="F688" s="16">
        <f>F689</f>
        <v>2931</v>
      </c>
      <c r="G688" s="16">
        <f t="shared" si="320"/>
        <v>1407</v>
      </c>
      <c r="H688" s="16">
        <f t="shared" si="320"/>
        <v>2387</v>
      </c>
      <c r="I688" s="16">
        <f t="shared" si="320"/>
        <v>1146</v>
      </c>
      <c r="J688" s="18">
        <f t="shared" si="299"/>
        <v>81.439781644489941</v>
      </c>
      <c r="K688" s="18">
        <f t="shared" si="307"/>
        <v>81.449893390191903</v>
      </c>
    </row>
    <row r="689" spans="1:11" ht="16.5" x14ac:dyDescent="0.25">
      <c r="A689" s="14" t="s">
        <v>212</v>
      </c>
      <c r="B689" s="15" t="s">
        <v>71</v>
      </c>
      <c r="C689" s="15" t="s">
        <v>6</v>
      </c>
      <c r="D689" s="15" t="s">
        <v>404</v>
      </c>
      <c r="E689" s="15" t="s">
        <v>213</v>
      </c>
      <c r="F689" s="16">
        <v>2931</v>
      </c>
      <c r="G689" s="16">
        <v>1407</v>
      </c>
      <c r="H689" s="16">
        <f>2387</f>
        <v>2387</v>
      </c>
      <c r="I689" s="16">
        <f>1146</f>
        <v>1146</v>
      </c>
      <c r="J689" s="18">
        <f t="shared" si="299"/>
        <v>81.439781644489941</v>
      </c>
      <c r="K689" s="18">
        <f t="shared" si="307"/>
        <v>81.449893390191903</v>
      </c>
    </row>
    <row r="690" spans="1:11" ht="16.5" x14ac:dyDescent="0.25">
      <c r="A690" s="14" t="s">
        <v>405</v>
      </c>
      <c r="B690" s="15" t="s">
        <v>71</v>
      </c>
      <c r="C690" s="15" t="s">
        <v>6</v>
      </c>
      <c r="D690" s="15" t="s">
        <v>406</v>
      </c>
      <c r="E690" s="15"/>
      <c r="F690" s="16">
        <f>F691</f>
        <v>152391</v>
      </c>
      <c r="G690" s="16">
        <f t="shared" ref="G690:I691" si="321">G691</f>
        <v>144771</v>
      </c>
      <c r="H690" s="16">
        <f t="shared" si="321"/>
        <v>103578</v>
      </c>
      <c r="I690" s="16">
        <f t="shared" si="321"/>
        <v>98399</v>
      </c>
      <c r="J690" s="18">
        <f t="shared" si="299"/>
        <v>67.968580821702076</v>
      </c>
      <c r="K690" s="18">
        <f t="shared" si="307"/>
        <v>67.968723017731449</v>
      </c>
    </row>
    <row r="691" spans="1:11" ht="33" x14ac:dyDescent="0.25">
      <c r="A691" s="14" t="s">
        <v>254</v>
      </c>
      <c r="B691" s="15" t="s">
        <v>71</v>
      </c>
      <c r="C691" s="15" t="s">
        <v>6</v>
      </c>
      <c r="D691" s="15" t="s">
        <v>406</v>
      </c>
      <c r="E691" s="15" t="s">
        <v>255</v>
      </c>
      <c r="F691" s="16">
        <f>F692</f>
        <v>152391</v>
      </c>
      <c r="G691" s="16">
        <f t="shared" si="321"/>
        <v>144771</v>
      </c>
      <c r="H691" s="16">
        <f t="shared" si="321"/>
        <v>103578</v>
      </c>
      <c r="I691" s="16">
        <f t="shared" si="321"/>
        <v>98399</v>
      </c>
      <c r="J691" s="18">
        <f t="shared" si="299"/>
        <v>67.968580821702076</v>
      </c>
      <c r="K691" s="18">
        <f t="shared" si="307"/>
        <v>67.968723017731449</v>
      </c>
    </row>
    <row r="692" spans="1:11" ht="16.5" x14ac:dyDescent="0.25">
      <c r="A692" s="14" t="s">
        <v>252</v>
      </c>
      <c r="B692" s="15" t="s">
        <v>71</v>
      </c>
      <c r="C692" s="15" t="s">
        <v>6</v>
      </c>
      <c r="D692" s="15" t="s">
        <v>406</v>
      </c>
      <c r="E692" s="15" t="s">
        <v>256</v>
      </c>
      <c r="F692" s="16">
        <v>152391</v>
      </c>
      <c r="G692" s="16">
        <v>144771</v>
      </c>
      <c r="H692" s="16">
        <v>103578</v>
      </c>
      <c r="I692" s="16">
        <v>98399</v>
      </c>
      <c r="J692" s="18">
        <f t="shared" si="299"/>
        <v>67.968580821702076</v>
      </c>
      <c r="K692" s="18">
        <f t="shared" si="307"/>
        <v>67.968723017731449</v>
      </c>
    </row>
    <row r="693" spans="1:11" ht="49.5" x14ac:dyDescent="0.25">
      <c r="A693" s="14" t="s">
        <v>407</v>
      </c>
      <c r="B693" s="15" t="s">
        <v>71</v>
      </c>
      <c r="C693" s="15" t="s">
        <v>6</v>
      </c>
      <c r="D693" s="15" t="s">
        <v>408</v>
      </c>
      <c r="E693" s="15"/>
      <c r="F693" s="16">
        <f>F694</f>
        <v>2049</v>
      </c>
      <c r="G693" s="16">
        <f t="shared" ref="G693:I693" si="322">G694</f>
        <v>1537</v>
      </c>
      <c r="H693" s="16">
        <f t="shared" si="322"/>
        <v>1739</v>
      </c>
      <c r="I693" s="16">
        <f t="shared" si="322"/>
        <v>1304</v>
      </c>
      <c r="J693" s="18">
        <f t="shared" si="299"/>
        <v>84.870668618838465</v>
      </c>
      <c r="K693" s="18">
        <f t="shared" si="307"/>
        <v>84.840598568640218</v>
      </c>
    </row>
    <row r="694" spans="1:11" ht="33" x14ac:dyDescent="0.25">
      <c r="A694" s="14" t="s">
        <v>96</v>
      </c>
      <c r="B694" s="15" t="s">
        <v>71</v>
      </c>
      <c r="C694" s="15" t="s">
        <v>6</v>
      </c>
      <c r="D694" s="15" t="s">
        <v>408</v>
      </c>
      <c r="E694" s="15" t="s">
        <v>97</v>
      </c>
      <c r="F694" s="16">
        <f>F695+F696</f>
        <v>2049</v>
      </c>
      <c r="G694" s="16">
        <f t="shared" ref="G694:I694" si="323">G695+G696</f>
        <v>1537</v>
      </c>
      <c r="H694" s="16">
        <f t="shared" si="323"/>
        <v>1739</v>
      </c>
      <c r="I694" s="16">
        <f t="shared" si="323"/>
        <v>1304</v>
      </c>
      <c r="J694" s="18">
        <f t="shared" si="299"/>
        <v>84.870668618838465</v>
      </c>
      <c r="K694" s="18">
        <f t="shared" si="307"/>
        <v>84.840598568640218</v>
      </c>
    </row>
    <row r="695" spans="1:11" ht="16.5" x14ac:dyDescent="0.25">
      <c r="A695" s="14" t="s">
        <v>212</v>
      </c>
      <c r="B695" s="15" t="s">
        <v>71</v>
      </c>
      <c r="C695" s="15" t="s">
        <v>6</v>
      </c>
      <c r="D695" s="15" t="s">
        <v>408</v>
      </c>
      <c r="E695" s="15" t="s">
        <v>213</v>
      </c>
      <c r="F695" s="16">
        <v>1025</v>
      </c>
      <c r="G695" s="16">
        <v>769</v>
      </c>
      <c r="H695" s="16">
        <v>715</v>
      </c>
      <c r="I695" s="16">
        <v>536</v>
      </c>
      <c r="J695" s="18">
        <f t="shared" si="299"/>
        <v>69.756097560975604</v>
      </c>
      <c r="K695" s="18">
        <f t="shared" si="307"/>
        <v>69.700910273081931</v>
      </c>
    </row>
    <row r="696" spans="1:11" ht="16.5" x14ac:dyDescent="0.25">
      <c r="A696" s="14" t="s">
        <v>98</v>
      </c>
      <c r="B696" s="15" t="s">
        <v>71</v>
      </c>
      <c r="C696" s="15" t="s">
        <v>6</v>
      </c>
      <c r="D696" s="15" t="s">
        <v>408</v>
      </c>
      <c r="E696" s="15" t="s">
        <v>99</v>
      </c>
      <c r="F696" s="16">
        <v>1024</v>
      </c>
      <c r="G696" s="16">
        <v>768</v>
      </c>
      <c r="H696" s="16">
        <v>1024</v>
      </c>
      <c r="I696" s="16">
        <f>768</f>
        <v>768</v>
      </c>
      <c r="J696" s="18">
        <f t="shared" si="299"/>
        <v>100</v>
      </c>
      <c r="K696" s="18">
        <f t="shared" si="307"/>
        <v>100</v>
      </c>
    </row>
    <row r="697" spans="1:11" ht="49.5" x14ac:dyDescent="0.25">
      <c r="A697" s="14" t="s">
        <v>409</v>
      </c>
      <c r="B697" s="15" t="s">
        <v>71</v>
      </c>
      <c r="C697" s="15" t="s">
        <v>6</v>
      </c>
      <c r="D697" s="15" t="s">
        <v>410</v>
      </c>
      <c r="E697" s="15"/>
      <c r="F697" s="16">
        <f>F698</f>
        <v>62317</v>
      </c>
      <c r="G697" s="16">
        <f t="shared" ref="G697:I698" si="324">G698</f>
        <v>59201</v>
      </c>
      <c r="H697" s="16">
        <f t="shared" si="324"/>
        <v>62317</v>
      </c>
      <c r="I697" s="16">
        <f t="shared" si="324"/>
        <v>59201</v>
      </c>
      <c r="J697" s="18">
        <f t="shared" si="299"/>
        <v>100</v>
      </c>
      <c r="K697" s="18">
        <f t="shared" si="307"/>
        <v>100</v>
      </c>
    </row>
    <row r="698" spans="1:11" ht="33" x14ac:dyDescent="0.25">
      <c r="A698" s="14" t="s">
        <v>254</v>
      </c>
      <c r="B698" s="15" t="s">
        <v>71</v>
      </c>
      <c r="C698" s="15" t="s">
        <v>6</v>
      </c>
      <c r="D698" s="15" t="s">
        <v>410</v>
      </c>
      <c r="E698" s="15" t="s">
        <v>255</v>
      </c>
      <c r="F698" s="16">
        <f>F699</f>
        <v>62317</v>
      </c>
      <c r="G698" s="16">
        <f t="shared" si="324"/>
        <v>59201</v>
      </c>
      <c r="H698" s="16">
        <f t="shared" si="324"/>
        <v>62317</v>
      </c>
      <c r="I698" s="16">
        <f t="shared" si="324"/>
        <v>59201</v>
      </c>
      <c r="J698" s="18">
        <f t="shared" si="299"/>
        <v>100</v>
      </c>
      <c r="K698" s="18">
        <f t="shared" si="307"/>
        <v>100</v>
      </c>
    </row>
    <row r="699" spans="1:11" ht="16.5" x14ac:dyDescent="0.25">
      <c r="A699" s="14" t="s">
        <v>252</v>
      </c>
      <c r="B699" s="15" t="s">
        <v>71</v>
      </c>
      <c r="C699" s="15" t="s">
        <v>6</v>
      </c>
      <c r="D699" s="15" t="s">
        <v>410</v>
      </c>
      <c r="E699" s="15" t="s">
        <v>256</v>
      </c>
      <c r="F699" s="16">
        <v>62317</v>
      </c>
      <c r="G699" s="16">
        <v>59201</v>
      </c>
      <c r="H699" s="16">
        <v>62317</v>
      </c>
      <c r="I699" s="16">
        <v>59201</v>
      </c>
      <c r="J699" s="18">
        <f t="shared" si="299"/>
        <v>100</v>
      </c>
      <c r="K699" s="18">
        <f t="shared" si="307"/>
        <v>100</v>
      </c>
    </row>
    <row r="700" spans="1:11" ht="66" x14ac:dyDescent="0.25">
      <c r="A700" s="14" t="s">
        <v>411</v>
      </c>
      <c r="B700" s="15" t="s">
        <v>71</v>
      </c>
      <c r="C700" s="15" t="s">
        <v>6</v>
      </c>
      <c r="D700" s="15" t="s">
        <v>412</v>
      </c>
      <c r="E700" s="15"/>
      <c r="F700" s="16">
        <f>F701</f>
        <v>115396</v>
      </c>
      <c r="G700" s="16">
        <f t="shared" ref="G700:I701" si="325">G701</f>
        <v>109627</v>
      </c>
      <c r="H700" s="16">
        <f t="shared" si="325"/>
        <v>90618</v>
      </c>
      <c r="I700" s="16">
        <f t="shared" si="325"/>
        <v>86086</v>
      </c>
      <c r="J700" s="18">
        <f t="shared" si="299"/>
        <v>78.527851918610693</v>
      </c>
      <c r="K700" s="18">
        <f t="shared" si="307"/>
        <v>78.526275461337079</v>
      </c>
    </row>
    <row r="701" spans="1:11" ht="33" x14ac:dyDescent="0.25">
      <c r="A701" s="14" t="s">
        <v>254</v>
      </c>
      <c r="B701" s="15" t="s">
        <v>71</v>
      </c>
      <c r="C701" s="15" t="s">
        <v>6</v>
      </c>
      <c r="D701" s="15" t="s">
        <v>412</v>
      </c>
      <c r="E701" s="15" t="s">
        <v>255</v>
      </c>
      <c r="F701" s="16">
        <f>F702</f>
        <v>115396</v>
      </c>
      <c r="G701" s="16">
        <f t="shared" si="325"/>
        <v>109627</v>
      </c>
      <c r="H701" s="16">
        <f t="shared" si="325"/>
        <v>90618</v>
      </c>
      <c r="I701" s="16">
        <f t="shared" si="325"/>
        <v>86086</v>
      </c>
      <c r="J701" s="18">
        <f t="shared" si="299"/>
        <v>78.527851918610693</v>
      </c>
      <c r="K701" s="18">
        <f t="shared" si="307"/>
        <v>78.526275461337079</v>
      </c>
    </row>
    <row r="702" spans="1:11" ht="16.5" x14ac:dyDescent="0.25">
      <c r="A702" s="14" t="s">
        <v>252</v>
      </c>
      <c r="B702" s="15" t="s">
        <v>71</v>
      </c>
      <c r="C702" s="15" t="s">
        <v>6</v>
      </c>
      <c r="D702" s="15" t="s">
        <v>412</v>
      </c>
      <c r="E702" s="15" t="s">
        <v>256</v>
      </c>
      <c r="F702" s="16">
        <v>115396</v>
      </c>
      <c r="G702" s="16">
        <v>109627</v>
      </c>
      <c r="H702" s="16">
        <v>90618</v>
      </c>
      <c r="I702" s="16">
        <f>86087-1</f>
        <v>86086</v>
      </c>
      <c r="J702" s="18">
        <f t="shared" si="299"/>
        <v>78.527851918610693</v>
      </c>
      <c r="K702" s="18">
        <f t="shared" si="307"/>
        <v>78.526275461337079</v>
      </c>
    </row>
    <row r="703" spans="1:11" ht="16.5" x14ac:dyDescent="0.25">
      <c r="A703" s="14" t="s">
        <v>22</v>
      </c>
      <c r="B703" s="15" t="s">
        <v>71</v>
      </c>
      <c r="C703" s="15" t="s">
        <v>6</v>
      </c>
      <c r="D703" s="15" t="s">
        <v>23</v>
      </c>
      <c r="E703" s="15"/>
      <c r="F703" s="16">
        <f>F704</f>
        <v>682</v>
      </c>
      <c r="G703" s="16">
        <f t="shared" ref="G703:I706" si="326">G704</f>
        <v>0</v>
      </c>
      <c r="H703" s="16">
        <f t="shared" si="326"/>
        <v>681</v>
      </c>
      <c r="I703" s="16">
        <f t="shared" si="326"/>
        <v>0</v>
      </c>
      <c r="J703" s="18">
        <f t="shared" si="299"/>
        <v>99.853372434017601</v>
      </c>
      <c r="K703" s="18"/>
    </row>
    <row r="704" spans="1:11" ht="16.5" x14ac:dyDescent="0.25">
      <c r="A704" s="14" t="s">
        <v>72</v>
      </c>
      <c r="B704" s="15" t="s">
        <v>71</v>
      </c>
      <c r="C704" s="15" t="s">
        <v>6</v>
      </c>
      <c r="D704" s="15" t="s">
        <v>73</v>
      </c>
      <c r="E704" s="15"/>
      <c r="F704" s="16">
        <f>F705</f>
        <v>682</v>
      </c>
      <c r="G704" s="16">
        <f t="shared" si="326"/>
        <v>0</v>
      </c>
      <c r="H704" s="16">
        <f t="shared" si="326"/>
        <v>681</v>
      </c>
      <c r="I704" s="16">
        <f t="shared" si="326"/>
        <v>0</v>
      </c>
      <c r="J704" s="18">
        <f t="shared" si="299"/>
        <v>99.853372434017601</v>
      </c>
      <c r="K704" s="18"/>
    </row>
    <row r="705" spans="1:11" ht="16.5" x14ac:dyDescent="0.25">
      <c r="A705" s="14" t="s">
        <v>384</v>
      </c>
      <c r="B705" s="15" t="s">
        <v>71</v>
      </c>
      <c r="C705" s="15" t="s">
        <v>6</v>
      </c>
      <c r="D705" s="15" t="s">
        <v>413</v>
      </c>
      <c r="E705" s="15"/>
      <c r="F705" s="16">
        <f>F706</f>
        <v>682</v>
      </c>
      <c r="G705" s="16">
        <f t="shared" si="326"/>
        <v>0</v>
      </c>
      <c r="H705" s="16">
        <f t="shared" si="326"/>
        <v>681</v>
      </c>
      <c r="I705" s="16">
        <f t="shared" si="326"/>
        <v>0</v>
      </c>
      <c r="J705" s="18">
        <f t="shared" si="299"/>
        <v>99.853372434017601</v>
      </c>
      <c r="K705" s="18"/>
    </row>
    <row r="706" spans="1:11" ht="33" x14ac:dyDescent="0.25">
      <c r="A706" s="14" t="s">
        <v>96</v>
      </c>
      <c r="B706" s="15" t="s">
        <v>71</v>
      </c>
      <c r="C706" s="15" t="s">
        <v>6</v>
      </c>
      <c r="D706" s="15" t="s">
        <v>413</v>
      </c>
      <c r="E706" s="15" t="s">
        <v>97</v>
      </c>
      <c r="F706" s="16">
        <f>F707</f>
        <v>682</v>
      </c>
      <c r="G706" s="16">
        <f t="shared" si="326"/>
        <v>0</v>
      </c>
      <c r="H706" s="16">
        <f t="shared" si="326"/>
        <v>681</v>
      </c>
      <c r="I706" s="16">
        <f t="shared" si="326"/>
        <v>0</v>
      </c>
      <c r="J706" s="18">
        <f t="shared" si="299"/>
        <v>99.853372434017601</v>
      </c>
      <c r="K706" s="18"/>
    </row>
    <row r="707" spans="1:11" ht="16.5" x14ac:dyDescent="0.25">
      <c r="A707" s="14" t="s">
        <v>212</v>
      </c>
      <c r="B707" s="15" t="s">
        <v>71</v>
      </c>
      <c r="C707" s="15" t="s">
        <v>6</v>
      </c>
      <c r="D707" s="15" t="s">
        <v>413</v>
      </c>
      <c r="E707" s="15" t="s">
        <v>213</v>
      </c>
      <c r="F707" s="16">
        <v>682</v>
      </c>
      <c r="G707" s="16">
        <v>0</v>
      </c>
      <c r="H707" s="16">
        <v>681</v>
      </c>
      <c r="I707" s="16">
        <v>0</v>
      </c>
      <c r="J707" s="18">
        <f t="shared" si="299"/>
        <v>99.853372434017601</v>
      </c>
      <c r="K707" s="18"/>
    </row>
    <row r="708" spans="1:11" ht="18.75" x14ac:dyDescent="0.3">
      <c r="A708" s="11" t="s">
        <v>414</v>
      </c>
      <c r="B708" s="12" t="s">
        <v>71</v>
      </c>
      <c r="C708" s="12" t="s">
        <v>9</v>
      </c>
      <c r="D708" s="12"/>
      <c r="E708" s="12"/>
      <c r="F708" s="13">
        <f>F709+F714+F801</f>
        <v>6156810</v>
      </c>
      <c r="G708" s="13">
        <f t="shared" ref="G708:I708" si="327">G709+G714+G801</f>
        <v>4917057</v>
      </c>
      <c r="H708" s="13">
        <f t="shared" si="327"/>
        <v>6057108</v>
      </c>
      <c r="I708" s="13">
        <f t="shared" si="327"/>
        <v>4847844</v>
      </c>
      <c r="J708" s="21">
        <f t="shared" si="299"/>
        <v>98.380622432720841</v>
      </c>
      <c r="K708" s="21">
        <f t="shared" si="307"/>
        <v>98.592389716043556</v>
      </c>
    </row>
    <row r="709" spans="1:11" ht="49.5" x14ac:dyDescent="0.25">
      <c r="A709" s="14" t="s">
        <v>189</v>
      </c>
      <c r="B709" s="15" t="s">
        <v>71</v>
      </c>
      <c r="C709" s="15" t="s">
        <v>9</v>
      </c>
      <c r="D709" s="15" t="s">
        <v>190</v>
      </c>
      <c r="E709" s="15"/>
      <c r="F709" s="16">
        <f>F710</f>
        <v>100</v>
      </c>
      <c r="G709" s="16">
        <f t="shared" ref="G709:I712" si="328">G710</f>
        <v>0</v>
      </c>
      <c r="H709" s="16">
        <f t="shared" si="328"/>
        <v>67</v>
      </c>
      <c r="I709" s="16">
        <f t="shared" si="328"/>
        <v>0</v>
      </c>
      <c r="J709" s="18">
        <f t="shared" si="299"/>
        <v>67</v>
      </c>
      <c r="K709" s="18"/>
    </row>
    <row r="710" spans="1:11" ht="16.5" x14ac:dyDescent="0.25">
      <c r="A710" s="14" t="s">
        <v>72</v>
      </c>
      <c r="B710" s="15" t="s">
        <v>71</v>
      </c>
      <c r="C710" s="15" t="s">
        <v>9</v>
      </c>
      <c r="D710" s="15" t="s">
        <v>191</v>
      </c>
      <c r="E710" s="15"/>
      <c r="F710" s="16">
        <f>F711</f>
        <v>100</v>
      </c>
      <c r="G710" s="16">
        <f t="shared" si="328"/>
        <v>0</v>
      </c>
      <c r="H710" s="16">
        <f t="shared" si="328"/>
        <v>67</v>
      </c>
      <c r="I710" s="16">
        <f t="shared" si="328"/>
        <v>0</v>
      </c>
      <c r="J710" s="18">
        <f t="shared" ref="J710:J773" si="329">H710/F710*100</f>
        <v>67</v>
      </c>
      <c r="K710" s="18"/>
    </row>
    <row r="711" spans="1:11" ht="16.5" x14ac:dyDescent="0.25">
      <c r="A711" s="14" t="s">
        <v>415</v>
      </c>
      <c r="B711" s="15" t="s">
        <v>71</v>
      </c>
      <c r="C711" s="15" t="s">
        <v>9</v>
      </c>
      <c r="D711" s="15" t="s">
        <v>416</v>
      </c>
      <c r="E711" s="15"/>
      <c r="F711" s="16">
        <f>F712</f>
        <v>100</v>
      </c>
      <c r="G711" s="16">
        <f t="shared" si="328"/>
        <v>0</v>
      </c>
      <c r="H711" s="16">
        <f t="shared" si="328"/>
        <v>67</v>
      </c>
      <c r="I711" s="16">
        <f t="shared" si="328"/>
        <v>0</v>
      </c>
      <c r="J711" s="18">
        <f t="shared" si="329"/>
        <v>67</v>
      </c>
      <c r="K711" s="18"/>
    </row>
    <row r="712" spans="1:11" ht="33" x14ac:dyDescent="0.25">
      <c r="A712" s="14" t="s">
        <v>96</v>
      </c>
      <c r="B712" s="15" t="s">
        <v>71</v>
      </c>
      <c r="C712" s="15" t="s">
        <v>9</v>
      </c>
      <c r="D712" s="15" t="s">
        <v>416</v>
      </c>
      <c r="E712" s="15" t="s">
        <v>97</v>
      </c>
      <c r="F712" s="16">
        <f>F713</f>
        <v>100</v>
      </c>
      <c r="G712" s="16">
        <f t="shared" si="328"/>
        <v>0</v>
      </c>
      <c r="H712" s="16">
        <f t="shared" si="328"/>
        <v>67</v>
      </c>
      <c r="I712" s="16">
        <f t="shared" si="328"/>
        <v>0</v>
      </c>
      <c r="J712" s="18">
        <f t="shared" si="329"/>
        <v>67</v>
      </c>
      <c r="K712" s="18"/>
    </row>
    <row r="713" spans="1:11" ht="16.5" x14ac:dyDescent="0.25">
      <c r="A713" s="14" t="s">
        <v>212</v>
      </c>
      <c r="B713" s="15" t="s">
        <v>71</v>
      </c>
      <c r="C713" s="15" t="s">
        <v>9</v>
      </c>
      <c r="D713" s="15" t="s">
        <v>416</v>
      </c>
      <c r="E713" s="15" t="s">
        <v>213</v>
      </c>
      <c r="F713" s="16">
        <v>100</v>
      </c>
      <c r="G713" s="16">
        <v>0</v>
      </c>
      <c r="H713" s="16">
        <v>67</v>
      </c>
      <c r="I713" s="16">
        <v>0</v>
      </c>
      <c r="J713" s="18">
        <f t="shared" si="329"/>
        <v>67</v>
      </c>
      <c r="K713" s="18"/>
    </row>
    <row r="714" spans="1:11" ht="49.5" x14ac:dyDescent="0.25">
      <c r="A714" s="14" t="s">
        <v>377</v>
      </c>
      <c r="B714" s="15" t="s">
        <v>71</v>
      </c>
      <c r="C714" s="15" t="s">
        <v>9</v>
      </c>
      <c r="D714" s="15" t="s">
        <v>378</v>
      </c>
      <c r="E714" s="15"/>
      <c r="F714" s="16">
        <f>F715+F719+F726+F732+F735+F740+F743+F746+F749+F752+F757+F762+F765+F769+F774+F777+F780+F783+F786+F789+F792+F795+F798</f>
        <v>6156620</v>
      </c>
      <c r="G714" s="16">
        <f t="shared" ref="G714:I714" si="330">G715+G719+G726+G732+G735+G740+G743+G746+G749+G752+G757+G762+G765+G769+G774+G777+G780+G783+G786+G789+G792+G795+G798</f>
        <v>4917057</v>
      </c>
      <c r="H714" s="16">
        <f t="shared" si="330"/>
        <v>6056951</v>
      </c>
      <c r="I714" s="16">
        <f t="shared" si="330"/>
        <v>4847844</v>
      </c>
      <c r="J714" s="18">
        <f t="shared" si="329"/>
        <v>98.381108465359233</v>
      </c>
      <c r="K714" s="18">
        <f t="shared" ref="K714:K773" si="331">I714/G714*100</f>
        <v>98.592389716043556</v>
      </c>
    </row>
    <row r="715" spans="1:11" ht="33" x14ac:dyDescent="0.25">
      <c r="A715" s="14" t="s">
        <v>92</v>
      </c>
      <c r="B715" s="15" t="s">
        <v>71</v>
      </c>
      <c r="C715" s="15" t="s">
        <v>9</v>
      </c>
      <c r="D715" s="15" t="s">
        <v>379</v>
      </c>
      <c r="E715" s="15"/>
      <c r="F715" s="16">
        <f>F716</f>
        <v>816949</v>
      </c>
      <c r="G715" s="16">
        <f t="shared" ref="G715:I717" si="332">G716</f>
        <v>0</v>
      </c>
      <c r="H715" s="16">
        <f t="shared" si="332"/>
        <v>816949</v>
      </c>
      <c r="I715" s="16">
        <f t="shared" si="332"/>
        <v>0</v>
      </c>
      <c r="J715" s="18">
        <f t="shared" si="329"/>
        <v>100</v>
      </c>
      <c r="K715" s="18"/>
    </row>
    <row r="716" spans="1:11" ht="16.5" x14ac:dyDescent="0.25">
      <c r="A716" s="14" t="s">
        <v>417</v>
      </c>
      <c r="B716" s="15" t="s">
        <v>71</v>
      </c>
      <c r="C716" s="15" t="s">
        <v>9</v>
      </c>
      <c r="D716" s="15" t="s">
        <v>418</v>
      </c>
      <c r="E716" s="15"/>
      <c r="F716" s="16">
        <f>F717</f>
        <v>816949</v>
      </c>
      <c r="G716" s="16">
        <f t="shared" si="332"/>
        <v>0</v>
      </c>
      <c r="H716" s="16">
        <f t="shared" si="332"/>
        <v>816949</v>
      </c>
      <c r="I716" s="16">
        <f t="shared" si="332"/>
        <v>0</v>
      </c>
      <c r="J716" s="18">
        <f t="shared" si="329"/>
        <v>100</v>
      </c>
      <c r="K716" s="18"/>
    </row>
    <row r="717" spans="1:11" ht="33" x14ac:dyDescent="0.25">
      <c r="A717" s="14" t="s">
        <v>96</v>
      </c>
      <c r="B717" s="15" t="s">
        <v>71</v>
      </c>
      <c r="C717" s="15" t="s">
        <v>9</v>
      </c>
      <c r="D717" s="15" t="s">
        <v>418</v>
      </c>
      <c r="E717" s="15" t="s">
        <v>97</v>
      </c>
      <c r="F717" s="16">
        <f>F718</f>
        <v>816949</v>
      </c>
      <c r="G717" s="16">
        <f t="shared" si="332"/>
        <v>0</v>
      </c>
      <c r="H717" s="16">
        <f t="shared" si="332"/>
        <v>816949</v>
      </c>
      <c r="I717" s="16">
        <f t="shared" si="332"/>
        <v>0</v>
      </c>
      <c r="J717" s="18">
        <f t="shared" si="329"/>
        <v>100</v>
      </c>
      <c r="K717" s="18"/>
    </row>
    <row r="718" spans="1:11" ht="16.5" x14ac:dyDescent="0.25">
      <c r="A718" s="14" t="s">
        <v>212</v>
      </c>
      <c r="B718" s="15" t="s">
        <v>71</v>
      </c>
      <c r="C718" s="15" t="s">
        <v>9</v>
      </c>
      <c r="D718" s="15" t="s">
        <v>418</v>
      </c>
      <c r="E718" s="15" t="s">
        <v>213</v>
      </c>
      <c r="F718" s="16">
        <v>816949</v>
      </c>
      <c r="G718" s="16">
        <v>0</v>
      </c>
      <c r="H718" s="16">
        <v>816949</v>
      </c>
      <c r="I718" s="16">
        <v>0</v>
      </c>
      <c r="J718" s="18">
        <f t="shared" si="329"/>
        <v>100</v>
      </c>
      <c r="K718" s="18"/>
    </row>
    <row r="719" spans="1:11" ht="16.5" x14ac:dyDescent="0.25">
      <c r="A719" s="14" t="s">
        <v>72</v>
      </c>
      <c r="B719" s="15" t="s">
        <v>71</v>
      </c>
      <c r="C719" s="15" t="s">
        <v>9</v>
      </c>
      <c r="D719" s="15" t="s">
        <v>382</v>
      </c>
      <c r="E719" s="15"/>
      <c r="F719" s="16">
        <f>F720+F723</f>
        <v>328845</v>
      </c>
      <c r="G719" s="16">
        <f t="shared" ref="G719:I719" si="333">G720+G723</f>
        <v>0</v>
      </c>
      <c r="H719" s="16">
        <f t="shared" si="333"/>
        <v>310179</v>
      </c>
      <c r="I719" s="16">
        <f t="shared" si="333"/>
        <v>0</v>
      </c>
      <c r="J719" s="18">
        <f t="shared" si="329"/>
        <v>94.323769557086166</v>
      </c>
      <c r="K719" s="18"/>
    </row>
    <row r="720" spans="1:11" ht="16.5" x14ac:dyDescent="0.25">
      <c r="A720" s="14" t="s">
        <v>252</v>
      </c>
      <c r="B720" s="15" t="s">
        <v>71</v>
      </c>
      <c r="C720" s="15" t="s">
        <v>9</v>
      </c>
      <c r="D720" s="15" t="s">
        <v>383</v>
      </c>
      <c r="E720" s="15"/>
      <c r="F720" s="16">
        <f>F721</f>
        <v>10490</v>
      </c>
      <c r="G720" s="16">
        <f t="shared" ref="G720:I721" si="334">G721</f>
        <v>0</v>
      </c>
      <c r="H720" s="16">
        <f t="shared" si="334"/>
        <v>10490</v>
      </c>
      <c r="I720" s="16">
        <f t="shared" si="334"/>
        <v>0</v>
      </c>
      <c r="J720" s="18">
        <f t="shared" si="329"/>
        <v>100</v>
      </c>
      <c r="K720" s="18"/>
    </row>
    <row r="721" spans="1:11" ht="33" x14ac:dyDescent="0.25">
      <c r="A721" s="14" t="s">
        <v>254</v>
      </c>
      <c r="B721" s="15" t="s">
        <v>71</v>
      </c>
      <c r="C721" s="15" t="s">
        <v>9</v>
      </c>
      <c r="D721" s="15" t="s">
        <v>383</v>
      </c>
      <c r="E721" s="15" t="s">
        <v>255</v>
      </c>
      <c r="F721" s="16">
        <f>F722</f>
        <v>10490</v>
      </c>
      <c r="G721" s="16">
        <f t="shared" si="334"/>
        <v>0</v>
      </c>
      <c r="H721" s="16">
        <f t="shared" si="334"/>
        <v>10490</v>
      </c>
      <c r="I721" s="16">
        <f t="shared" si="334"/>
        <v>0</v>
      </c>
      <c r="J721" s="18">
        <f t="shared" si="329"/>
        <v>100</v>
      </c>
      <c r="K721" s="18"/>
    </row>
    <row r="722" spans="1:11" ht="16.5" x14ac:dyDescent="0.25">
      <c r="A722" s="14" t="s">
        <v>252</v>
      </c>
      <c r="B722" s="15" t="s">
        <v>71</v>
      </c>
      <c r="C722" s="15" t="s">
        <v>9</v>
      </c>
      <c r="D722" s="15" t="s">
        <v>383</v>
      </c>
      <c r="E722" s="15" t="s">
        <v>256</v>
      </c>
      <c r="F722" s="16">
        <v>10490</v>
      </c>
      <c r="G722" s="16">
        <v>0</v>
      </c>
      <c r="H722" s="16">
        <v>10490</v>
      </c>
      <c r="I722" s="16">
        <v>0</v>
      </c>
      <c r="J722" s="18">
        <f t="shared" si="329"/>
        <v>100</v>
      </c>
      <c r="K722" s="18"/>
    </row>
    <row r="723" spans="1:11" ht="16.5" x14ac:dyDescent="0.25">
      <c r="A723" s="14" t="s">
        <v>415</v>
      </c>
      <c r="B723" s="15" t="s">
        <v>71</v>
      </c>
      <c r="C723" s="15" t="s">
        <v>9</v>
      </c>
      <c r="D723" s="15" t="s">
        <v>419</v>
      </c>
      <c r="E723" s="15"/>
      <c r="F723" s="16">
        <f>F724</f>
        <v>318355</v>
      </c>
      <c r="G723" s="16">
        <f t="shared" ref="G723:I724" si="335">G724</f>
        <v>0</v>
      </c>
      <c r="H723" s="16">
        <f t="shared" si="335"/>
        <v>299689</v>
      </c>
      <c r="I723" s="16">
        <f t="shared" si="335"/>
        <v>0</v>
      </c>
      <c r="J723" s="18">
        <f t="shared" si="329"/>
        <v>94.13673414898463</v>
      </c>
      <c r="K723" s="18"/>
    </row>
    <row r="724" spans="1:11" ht="33" x14ac:dyDescent="0.25">
      <c r="A724" s="14" t="s">
        <v>96</v>
      </c>
      <c r="B724" s="15" t="s">
        <v>71</v>
      </c>
      <c r="C724" s="15" t="s">
        <v>9</v>
      </c>
      <c r="D724" s="15" t="s">
        <v>419</v>
      </c>
      <c r="E724" s="15" t="s">
        <v>97</v>
      </c>
      <c r="F724" s="16">
        <f>F725</f>
        <v>318355</v>
      </c>
      <c r="G724" s="16">
        <f t="shared" si="335"/>
        <v>0</v>
      </c>
      <c r="H724" s="16">
        <f t="shared" si="335"/>
        <v>299689</v>
      </c>
      <c r="I724" s="16">
        <f t="shared" si="335"/>
        <v>0</v>
      </c>
      <c r="J724" s="18">
        <f t="shared" si="329"/>
        <v>94.13673414898463</v>
      </c>
      <c r="K724" s="18"/>
    </row>
    <row r="725" spans="1:11" ht="16.5" x14ac:dyDescent="0.25">
      <c r="A725" s="14" t="s">
        <v>212</v>
      </c>
      <c r="B725" s="15" t="s">
        <v>71</v>
      </c>
      <c r="C725" s="15" t="s">
        <v>9</v>
      </c>
      <c r="D725" s="15" t="s">
        <v>419</v>
      </c>
      <c r="E725" s="15" t="s">
        <v>213</v>
      </c>
      <c r="F725" s="16">
        <v>318355</v>
      </c>
      <c r="G725" s="16">
        <v>0</v>
      </c>
      <c r="H725" s="16">
        <v>299689</v>
      </c>
      <c r="I725" s="16">
        <v>0</v>
      </c>
      <c r="J725" s="18">
        <f t="shared" si="329"/>
        <v>94.13673414898463</v>
      </c>
      <c r="K725" s="18"/>
    </row>
    <row r="726" spans="1:11" ht="82.5" x14ac:dyDescent="0.25">
      <c r="A726" s="14" t="s">
        <v>420</v>
      </c>
      <c r="B726" s="15" t="s">
        <v>71</v>
      </c>
      <c r="C726" s="15" t="s">
        <v>9</v>
      </c>
      <c r="D726" s="15" t="s">
        <v>421</v>
      </c>
      <c r="E726" s="15"/>
      <c r="F726" s="16">
        <f>F727</f>
        <v>68133</v>
      </c>
      <c r="G726" s="16">
        <f t="shared" ref="G726:I726" si="336">G727</f>
        <v>0</v>
      </c>
      <c r="H726" s="16">
        <f t="shared" si="336"/>
        <v>60581</v>
      </c>
      <c r="I726" s="16">
        <f t="shared" si="336"/>
        <v>0</v>
      </c>
      <c r="J726" s="18">
        <f t="shared" si="329"/>
        <v>88.915797044016855</v>
      </c>
      <c r="K726" s="18"/>
    </row>
    <row r="727" spans="1:11" ht="198" x14ac:dyDescent="0.25">
      <c r="A727" s="17" t="s">
        <v>422</v>
      </c>
      <c r="B727" s="15" t="s">
        <v>71</v>
      </c>
      <c r="C727" s="15" t="s">
        <v>9</v>
      </c>
      <c r="D727" s="15" t="s">
        <v>423</v>
      </c>
      <c r="E727" s="15"/>
      <c r="F727" s="16">
        <f>F728+F730</f>
        <v>68133</v>
      </c>
      <c r="G727" s="16">
        <f t="shared" ref="G727:I727" si="337">G728+G730</f>
        <v>0</v>
      </c>
      <c r="H727" s="16">
        <f t="shared" si="337"/>
        <v>60581</v>
      </c>
      <c r="I727" s="16">
        <f t="shared" si="337"/>
        <v>0</v>
      </c>
      <c r="J727" s="18">
        <f t="shared" si="329"/>
        <v>88.915797044016855</v>
      </c>
      <c r="K727" s="18"/>
    </row>
    <row r="728" spans="1:11" ht="33" x14ac:dyDescent="0.25">
      <c r="A728" s="14" t="s">
        <v>96</v>
      </c>
      <c r="B728" s="15" t="s">
        <v>71</v>
      </c>
      <c r="C728" s="15" t="s">
        <v>9</v>
      </c>
      <c r="D728" s="15" t="s">
        <v>423</v>
      </c>
      <c r="E728" s="15" t="s">
        <v>97</v>
      </c>
      <c r="F728" s="16">
        <f>F729</f>
        <v>34095</v>
      </c>
      <c r="G728" s="16">
        <f t="shared" ref="G728:I728" si="338">G729</f>
        <v>0</v>
      </c>
      <c r="H728" s="16">
        <f t="shared" si="338"/>
        <v>26543</v>
      </c>
      <c r="I728" s="16">
        <f t="shared" si="338"/>
        <v>0</v>
      </c>
      <c r="J728" s="18">
        <f t="shared" si="329"/>
        <v>77.85012465170847</v>
      </c>
      <c r="K728" s="18"/>
    </row>
    <row r="729" spans="1:11" ht="16.5" x14ac:dyDescent="0.25">
      <c r="A729" s="14" t="s">
        <v>212</v>
      </c>
      <c r="B729" s="15" t="s">
        <v>71</v>
      </c>
      <c r="C729" s="15" t="s">
        <v>9</v>
      </c>
      <c r="D729" s="15" t="s">
        <v>423</v>
      </c>
      <c r="E729" s="15" t="s">
        <v>213</v>
      </c>
      <c r="F729" s="16">
        <v>34095</v>
      </c>
      <c r="G729" s="16">
        <v>0</v>
      </c>
      <c r="H729" s="16">
        <v>26543</v>
      </c>
      <c r="I729" s="16">
        <v>0</v>
      </c>
      <c r="J729" s="18">
        <f t="shared" si="329"/>
        <v>77.85012465170847</v>
      </c>
      <c r="K729" s="18"/>
    </row>
    <row r="730" spans="1:11" ht="16.5" x14ac:dyDescent="0.25">
      <c r="A730" s="14" t="s">
        <v>39</v>
      </c>
      <c r="B730" s="15" t="s">
        <v>71</v>
      </c>
      <c r="C730" s="15" t="s">
        <v>9</v>
      </c>
      <c r="D730" s="15" t="s">
        <v>423</v>
      </c>
      <c r="E730" s="15" t="s">
        <v>40</v>
      </c>
      <c r="F730" s="16">
        <f>F731</f>
        <v>34038</v>
      </c>
      <c r="G730" s="16">
        <f t="shared" ref="G730:I730" si="339">G731</f>
        <v>0</v>
      </c>
      <c r="H730" s="16">
        <f t="shared" si="339"/>
        <v>34038</v>
      </c>
      <c r="I730" s="16">
        <f t="shared" si="339"/>
        <v>0</v>
      </c>
      <c r="J730" s="18">
        <f t="shared" si="329"/>
        <v>100</v>
      </c>
      <c r="K730" s="18"/>
    </row>
    <row r="731" spans="1:11" ht="66" x14ac:dyDescent="0.25">
      <c r="A731" s="14" t="s">
        <v>163</v>
      </c>
      <c r="B731" s="15" t="s">
        <v>71</v>
      </c>
      <c r="C731" s="15" t="s">
        <v>9</v>
      </c>
      <c r="D731" s="15" t="s">
        <v>423</v>
      </c>
      <c r="E731" s="15" t="s">
        <v>164</v>
      </c>
      <c r="F731" s="16">
        <v>34038</v>
      </c>
      <c r="G731" s="16">
        <v>0</v>
      </c>
      <c r="H731" s="16">
        <v>34038</v>
      </c>
      <c r="I731" s="16">
        <v>0</v>
      </c>
      <c r="J731" s="18">
        <f t="shared" si="329"/>
        <v>100</v>
      </c>
      <c r="K731" s="18"/>
    </row>
    <row r="732" spans="1:11" ht="203.25" customHeight="1" x14ac:dyDescent="0.25">
      <c r="A732" s="17" t="s">
        <v>389</v>
      </c>
      <c r="B732" s="15" t="s">
        <v>71</v>
      </c>
      <c r="C732" s="15" t="s">
        <v>9</v>
      </c>
      <c r="D732" s="15" t="s">
        <v>390</v>
      </c>
      <c r="E732" s="15"/>
      <c r="F732" s="16">
        <f>F733</f>
        <v>3574</v>
      </c>
      <c r="G732" s="16">
        <f t="shared" ref="G732:I733" si="340">G733</f>
        <v>3574</v>
      </c>
      <c r="H732" s="16">
        <f t="shared" si="340"/>
        <v>3474</v>
      </c>
      <c r="I732" s="16">
        <f t="shared" si="340"/>
        <v>3474</v>
      </c>
      <c r="J732" s="18">
        <f t="shared" si="329"/>
        <v>97.202014549524336</v>
      </c>
      <c r="K732" s="18">
        <f t="shared" si="331"/>
        <v>97.202014549524336</v>
      </c>
    </row>
    <row r="733" spans="1:11" ht="33" x14ac:dyDescent="0.25">
      <c r="A733" s="14" t="s">
        <v>96</v>
      </c>
      <c r="B733" s="15" t="s">
        <v>71</v>
      </c>
      <c r="C733" s="15" t="s">
        <v>9</v>
      </c>
      <c r="D733" s="15" t="s">
        <v>390</v>
      </c>
      <c r="E733" s="15" t="s">
        <v>97</v>
      </c>
      <c r="F733" s="16">
        <f>F734</f>
        <v>3574</v>
      </c>
      <c r="G733" s="16">
        <f t="shared" si="340"/>
        <v>3574</v>
      </c>
      <c r="H733" s="16">
        <f t="shared" si="340"/>
        <v>3474</v>
      </c>
      <c r="I733" s="16">
        <f t="shared" si="340"/>
        <v>3474</v>
      </c>
      <c r="J733" s="18">
        <f t="shared" si="329"/>
        <v>97.202014549524336</v>
      </c>
      <c r="K733" s="18">
        <f t="shared" si="331"/>
        <v>97.202014549524336</v>
      </c>
    </row>
    <row r="734" spans="1:11" ht="16.5" x14ac:dyDescent="0.25">
      <c r="A734" s="14" t="s">
        <v>212</v>
      </c>
      <c r="B734" s="15" t="s">
        <v>71</v>
      </c>
      <c r="C734" s="15" t="s">
        <v>9</v>
      </c>
      <c r="D734" s="15" t="s">
        <v>390</v>
      </c>
      <c r="E734" s="15" t="s">
        <v>213</v>
      </c>
      <c r="F734" s="16">
        <v>3574</v>
      </c>
      <c r="G734" s="16">
        <v>3574</v>
      </c>
      <c r="H734" s="16">
        <v>3474</v>
      </c>
      <c r="I734" s="16">
        <v>3474</v>
      </c>
      <c r="J734" s="18">
        <f t="shared" si="329"/>
        <v>97.202014549524336</v>
      </c>
      <c r="K734" s="18">
        <f t="shared" si="331"/>
        <v>97.202014549524336</v>
      </c>
    </row>
    <row r="735" spans="1:11" ht="280.5" x14ac:dyDescent="0.25">
      <c r="A735" s="17" t="s">
        <v>424</v>
      </c>
      <c r="B735" s="15" t="s">
        <v>71</v>
      </c>
      <c r="C735" s="15" t="s">
        <v>9</v>
      </c>
      <c r="D735" s="15" t="s">
        <v>425</v>
      </c>
      <c r="E735" s="15"/>
      <c r="F735" s="16">
        <f>F736+F738</f>
        <v>47428</v>
      </c>
      <c r="G735" s="16">
        <f t="shared" ref="G735:I735" si="341">G736+G738</f>
        <v>47428</v>
      </c>
      <c r="H735" s="16">
        <f t="shared" si="341"/>
        <v>40710</v>
      </c>
      <c r="I735" s="16">
        <f t="shared" si="341"/>
        <v>40710</v>
      </c>
      <c r="J735" s="18">
        <f t="shared" si="329"/>
        <v>85.835371510500124</v>
      </c>
      <c r="K735" s="18">
        <f t="shared" si="331"/>
        <v>85.835371510500124</v>
      </c>
    </row>
    <row r="736" spans="1:11" ht="33" x14ac:dyDescent="0.25">
      <c r="A736" s="14" t="s">
        <v>96</v>
      </c>
      <c r="B736" s="15" t="s">
        <v>71</v>
      </c>
      <c r="C736" s="15" t="s">
        <v>9</v>
      </c>
      <c r="D736" s="15" t="s">
        <v>425</v>
      </c>
      <c r="E736" s="15" t="s">
        <v>97</v>
      </c>
      <c r="F736" s="16">
        <f>F737</f>
        <v>26715</v>
      </c>
      <c r="G736" s="16">
        <f t="shared" ref="G736:I736" si="342">G737</f>
        <v>26715</v>
      </c>
      <c r="H736" s="16">
        <f t="shared" si="342"/>
        <v>19997</v>
      </c>
      <c r="I736" s="16">
        <f t="shared" si="342"/>
        <v>19997</v>
      </c>
      <c r="J736" s="18">
        <f t="shared" si="329"/>
        <v>74.853078794684635</v>
      </c>
      <c r="K736" s="18">
        <f t="shared" si="331"/>
        <v>74.853078794684635</v>
      </c>
    </row>
    <row r="737" spans="1:11" ht="16.5" x14ac:dyDescent="0.25">
      <c r="A737" s="14" t="s">
        <v>212</v>
      </c>
      <c r="B737" s="15" t="s">
        <v>71</v>
      </c>
      <c r="C737" s="15" t="s">
        <v>9</v>
      </c>
      <c r="D737" s="15" t="s">
        <v>425</v>
      </c>
      <c r="E737" s="15" t="s">
        <v>213</v>
      </c>
      <c r="F737" s="16">
        <v>26715</v>
      </c>
      <c r="G737" s="16">
        <v>26715</v>
      </c>
      <c r="H737" s="16">
        <v>19997</v>
      </c>
      <c r="I737" s="16">
        <v>19997</v>
      </c>
      <c r="J737" s="18">
        <f t="shared" si="329"/>
        <v>74.853078794684635</v>
      </c>
      <c r="K737" s="18">
        <f t="shared" si="331"/>
        <v>74.853078794684635</v>
      </c>
    </row>
    <row r="738" spans="1:11" ht="16.5" x14ac:dyDescent="0.25">
      <c r="A738" s="14" t="s">
        <v>39</v>
      </c>
      <c r="B738" s="15" t="s">
        <v>71</v>
      </c>
      <c r="C738" s="15" t="s">
        <v>9</v>
      </c>
      <c r="D738" s="15" t="s">
        <v>425</v>
      </c>
      <c r="E738" s="15" t="s">
        <v>40</v>
      </c>
      <c r="F738" s="16">
        <f>F739</f>
        <v>20713</v>
      </c>
      <c r="G738" s="16">
        <f t="shared" ref="G738:I738" si="343">G739</f>
        <v>20713</v>
      </c>
      <c r="H738" s="16">
        <f t="shared" si="343"/>
        <v>20713</v>
      </c>
      <c r="I738" s="16">
        <f t="shared" si="343"/>
        <v>20713</v>
      </c>
      <c r="J738" s="18">
        <f t="shared" si="329"/>
        <v>100</v>
      </c>
      <c r="K738" s="18">
        <f t="shared" si="331"/>
        <v>100</v>
      </c>
    </row>
    <row r="739" spans="1:11" ht="66" x14ac:dyDescent="0.25">
      <c r="A739" s="14" t="s">
        <v>163</v>
      </c>
      <c r="B739" s="15" t="s">
        <v>71</v>
      </c>
      <c r="C739" s="15" t="s">
        <v>9</v>
      </c>
      <c r="D739" s="15" t="s">
        <v>425</v>
      </c>
      <c r="E739" s="15" t="s">
        <v>164</v>
      </c>
      <c r="F739" s="16">
        <v>20713</v>
      </c>
      <c r="G739" s="16">
        <v>20713</v>
      </c>
      <c r="H739" s="16">
        <v>20713</v>
      </c>
      <c r="I739" s="16">
        <v>20713</v>
      </c>
      <c r="J739" s="18">
        <f t="shared" si="329"/>
        <v>100</v>
      </c>
      <c r="K739" s="18">
        <f t="shared" si="331"/>
        <v>100</v>
      </c>
    </row>
    <row r="740" spans="1:11" ht="82.5" x14ac:dyDescent="0.25">
      <c r="A740" s="14" t="s">
        <v>426</v>
      </c>
      <c r="B740" s="15" t="s">
        <v>71</v>
      </c>
      <c r="C740" s="15" t="s">
        <v>9</v>
      </c>
      <c r="D740" s="15" t="s">
        <v>427</v>
      </c>
      <c r="E740" s="15"/>
      <c r="F740" s="16">
        <f>F741</f>
        <v>307</v>
      </c>
      <c r="G740" s="16">
        <f t="shared" ref="G740:I741" si="344">G741</f>
        <v>307</v>
      </c>
      <c r="H740" s="16">
        <f t="shared" si="344"/>
        <v>292</v>
      </c>
      <c r="I740" s="16">
        <f t="shared" si="344"/>
        <v>292</v>
      </c>
      <c r="J740" s="18">
        <f t="shared" si="329"/>
        <v>95.114006514657973</v>
      </c>
      <c r="K740" s="18">
        <f t="shared" si="331"/>
        <v>95.114006514657973</v>
      </c>
    </row>
    <row r="741" spans="1:11" ht="33" x14ac:dyDescent="0.25">
      <c r="A741" s="14" t="s">
        <v>96</v>
      </c>
      <c r="B741" s="15" t="s">
        <v>71</v>
      </c>
      <c r="C741" s="15" t="s">
        <v>9</v>
      </c>
      <c r="D741" s="15" t="s">
        <v>427</v>
      </c>
      <c r="E741" s="15" t="s">
        <v>97</v>
      </c>
      <c r="F741" s="16">
        <f>F742</f>
        <v>307</v>
      </c>
      <c r="G741" s="16">
        <f t="shared" si="344"/>
        <v>307</v>
      </c>
      <c r="H741" s="16">
        <f t="shared" si="344"/>
        <v>292</v>
      </c>
      <c r="I741" s="16">
        <f t="shared" si="344"/>
        <v>292</v>
      </c>
      <c r="J741" s="18">
        <f t="shared" si="329"/>
        <v>95.114006514657973</v>
      </c>
      <c r="K741" s="18">
        <f t="shared" si="331"/>
        <v>95.114006514657973</v>
      </c>
    </row>
    <row r="742" spans="1:11" ht="16.5" x14ac:dyDescent="0.25">
      <c r="A742" s="14" t="s">
        <v>212</v>
      </c>
      <c r="B742" s="15" t="s">
        <v>71</v>
      </c>
      <c r="C742" s="15" t="s">
        <v>9</v>
      </c>
      <c r="D742" s="15" t="s">
        <v>427</v>
      </c>
      <c r="E742" s="15" t="s">
        <v>213</v>
      </c>
      <c r="F742" s="16">
        <v>307</v>
      </c>
      <c r="G742" s="16">
        <v>307</v>
      </c>
      <c r="H742" s="16">
        <v>292</v>
      </c>
      <c r="I742" s="16">
        <v>292</v>
      </c>
      <c r="J742" s="18">
        <f t="shared" si="329"/>
        <v>95.114006514657973</v>
      </c>
      <c r="K742" s="18">
        <f t="shared" si="331"/>
        <v>95.114006514657973</v>
      </c>
    </row>
    <row r="743" spans="1:11" ht="66" x14ac:dyDescent="0.25">
      <c r="A743" s="14" t="s">
        <v>428</v>
      </c>
      <c r="B743" s="15" t="s">
        <v>71</v>
      </c>
      <c r="C743" s="15" t="s">
        <v>9</v>
      </c>
      <c r="D743" s="15" t="s">
        <v>429</v>
      </c>
      <c r="E743" s="15"/>
      <c r="F743" s="16">
        <f>F744</f>
        <v>85034</v>
      </c>
      <c r="G743" s="16">
        <f t="shared" ref="G743:I744" si="345">G744</f>
        <v>85034</v>
      </c>
      <c r="H743" s="16">
        <f t="shared" si="345"/>
        <v>83768</v>
      </c>
      <c r="I743" s="16">
        <f t="shared" si="345"/>
        <v>83768</v>
      </c>
      <c r="J743" s="18">
        <f t="shared" si="329"/>
        <v>98.511183761789397</v>
      </c>
      <c r="K743" s="18">
        <f t="shared" si="331"/>
        <v>98.511183761789397</v>
      </c>
    </row>
    <row r="744" spans="1:11" ht="33" x14ac:dyDescent="0.25">
      <c r="A744" s="14" t="s">
        <v>96</v>
      </c>
      <c r="B744" s="15" t="s">
        <v>71</v>
      </c>
      <c r="C744" s="15" t="s">
        <v>9</v>
      </c>
      <c r="D744" s="15" t="s">
        <v>429</v>
      </c>
      <c r="E744" s="15" t="s">
        <v>97</v>
      </c>
      <c r="F744" s="16">
        <f>F745</f>
        <v>85034</v>
      </c>
      <c r="G744" s="16">
        <f t="shared" si="345"/>
        <v>85034</v>
      </c>
      <c r="H744" s="16">
        <f t="shared" si="345"/>
        <v>83768</v>
      </c>
      <c r="I744" s="16">
        <f t="shared" si="345"/>
        <v>83768</v>
      </c>
      <c r="J744" s="18">
        <f t="shared" si="329"/>
        <v>98.511183761789397</v>
      </c>
      <c r="K744" s="18">
        <f t="shared" si="331"/>
        <v>98.511183761789397</v>
      </c>
    </row>
    <row r="745" spans="1:11" ht="16.5" x14ac:dyDescent="0.25">
      <c r="A745" s="14" t="s">
        <v>212</v>
      </c>
      <c r="B745" s="15" t="s">
        <v>71</v>
      </c>
      <c r="C745" s="15" t="s">
        <v>9</v>
      </c>
      <c r="D745" s="15" t="s">
        <v>429</v>
      </c>
      <c r="E745" s="15" t="s">
        <v>213</v>
      </c>
      <c r="F745" s="16">
        <v>85034</v>
      </c>
      <c r="G745" s="16">
        <v>85034</v>
      </c>
      <c r="H745" s="16">
        <v>83768</v>
      </c>
      <c r="I745" s="16">
        <v>83768</v>
      </c>
      <c r="J745" s="18">
        <f t="shared" si="329"/>
        <v>98.511183761789397</v>
      </c>
      <c r="K745" s="18">
        <f t="shared" si="331"/>
        <v>98.511183761789397</v>
      </c>
    </row>
    <row r="746" spans="1:11" ht="66" x14ac:dyDescent="0.25">
      <c r="A746" s="14" t="s">
        <v>430</v>
      </c>
      <c r="B746" s="15" t="s">
        <v>71</v>
      </c>
      <c r="C746" s="15" t="s">
        <v>9</v>
      </c>
      <c r="D746" s="15" t="s">
        <v>431</v>
      </c>
      <c r="E746" s="15"/>
      <c r="F746" s="16">
        <f>F747</f>
        <v>3582537</v>
      </c>
      <c r="G746" s="16">
        <f t="shared" ref="G746:I747" si="346">G747</f>
        <v>3582537</v>
      </c>
      <c r="H746" s="16">
        <f t="shared" si="346"/>
        <v>3582476</v>
      </c>
      <c r="I746" s="16">
        <f t="shared" si="346"/>
        <v>3582476</v>
      </c>
      <c r="J746" s="18">
        <f t="shared" si="329"/>
        <v>99.998297296022344</v>
      </c>
      <c r="K746" s="18">
        <f t="shared" si="331"/>
        <v>99.998297296022344</v>
      </c>
    </row>
    <row r="747" spans="1:11" ht="33" x14ac:dyDescent="0.25">
      <c r="A747" s="14" t="s">
        <v>96</v>
      </c>
      <c r="B747" s="15" t="s">
        <v>71</v>
      </c>
      <c r="C747" s="15" t="s">
        <v>9</v>
      </c>
      <c r="D747" s="15" t="s">
        <v>431</v>
      </c>
      <c r="E747" s="15" t="s">
        <v>97</v>
      </c>
      <c r="F747" s="16">
        <f>F748</f>
        <v>3582537</v>
      </c>
      <c r="G747" s="16">
        <f t="shared" si="346"/>
        <v>3582537</v>
      </c>
      <c r="H747" s="16">
        <f t="shared" si="346"/>
        <v>3582476</v>
      </c>
      <c r="I747" s="16">
        <f t="shared" si="346"/>
        <v>3582476</v>
      </c>
      <c r="J747" s="18">
        <f t="shared" si="329"/>
        <v>99.998297296022344</v>
      </c>
      <c r="K747" s="18">
        <f t="shared" si="331"/>
        <v>99.998297296022344</v>
      </c>
    </row>
    <row r="748" spans="1:11" ht="16.5" x14ac:dyDescent="0.25">
      <c r="A748" s="14" t="s">
        <v>212</v>
      </c>
      <c r="B748" s="15" t="s">
        <v>71</v>
      </c>
      <c r="C748" s="15" t="s">
        <v>9</v>
      </c>
      <c r="D748" s="15" t="s">
        <v>431</v>
      </c>
      <c r="E748" s="15" t="s">
        <v>213</v>
      </c>
      <c r="F748" s="16">
        <v>3582537</v>
      </c>
      <c r="G748" s="16">
        <v>3582537</v>
      </c>
      <c r="H748" s="16">
        <v>3582476</v>
      </c>
      <c r="I748" s="16">
        <v>3582476</v>
      </c>
      <c r="J748" s="18">
        <f t="shared" si="329"/>
        <v>99.998297296022344</v>
      </c>
      <c r="K748" s="18">
        <f t="shared" si="331"/>
        <v>99.998297296022344</v>
      </c>
    </row>
    <row r="749" spans="1:11" ht="99" x14ac:dyDescent="0.25">
      <c r="A749" s="14" t="s">
        <v>432</v>
      </c>
      <c r="B749" s="15" t="s">
        <v>71</v>
      </c>
      <c r="C749" s="15" t="s">
        <v>9</v>
      </c>
      <c r="D749" s="15" t="s">
        <v>433</v>
      </c>
      <c r="E749" s="15"/>
      <c r="F749" s="16">
        <f>F750</f>
        <v>1009</v>
      </c>
      <c r="G749" s="16">
        <f t="shared" ref="G749:I750" si="347">G750</f>
        <v>1009</v>
      </c>
      <c r="H749" s="16">
        <f t="shared" si="347"/>
        <v>1009</v>
      </c>
      <c r="I749" s="16">
        <f t="shared" si="347"/>
        <v>1009</v>
      </c>
      <c r="J749" s="18">
        <f t="shared" si="329"/>
        <v>100</v>
      </c>
      <c r="K749" s="18">
        <f t="shared" si="331"/>
        <v>100</v>
      </c>
    </row>
    <row r="750" spans="1:11" ht="33" x14ac:dyDescent="0.25">
      <c r="A750" s="14" t="s">
        <v>96</v>
      </c>
      <c r="B750" s="15" t="s">
        <v>71</v>
      </c>
      <c r="C750" s="15" t="s">
        <v>9</v>
      </c>
      <c r="D750" s="15" t="s">
        <v>433</v>
      </c>
      <c r="E750" s="15" t="s">
        <v>97</v>
      </c>
      <c r="F750" s="16">
        <f>F751</f>
        <v>1009</v>
      </c>
      <c r="G750" s="16">
        <f t="shared" si="347"/>
        <v>1009</v>
      </c>
      <c r="H750" s="16">
        <f t="shared" si="347"/>
        <v>1009</v>
      </c>
      <c r="I750" s="16">
        <f t="shared" si="347"/>
        <v>1009</v>
      </c>
      <c r="J750" s="18">
        <f t="shared" si="329"/>
        <v>100</v>
      </c>
      <c r="K750" s="18">
        <f t="shared" si="331"/>
        <v>100</v>
      </c>
    </row>
    <row r="751" spans="1:11" ht="16.5" x14ac:dyDescent="0.25">
      <c r="A751" s="14" t="s">
        <v>212</v>
      </c>
      <c r="B751" s="15" t="s">
        <v>71</v>
      </c>
      <c r="C751" s="15" t="s">
        <v>9</v>
      </c>
      <c r="D751" s="15" t="s">
        <v>433</v>
      </c>
      <c r="E751" s="15" t="s">
        <v>213</v>
      </c>
      <c r="F751" s="16">
        <v>1009</v>
      </c>
      <c r="G751" s="16">
        <v>1009</v>
      </c>
      <c r="H751" s="16">
        <v>1009</v>
      </c>
      <c r="I751" s="16">
        <v>1009</v>
      </c>
      <c r="J751" s="18">
        <f t="shared" si="329"/>
        <v>100</v>
      </c>
      <c r="K751" s="18">
        <f t="shared" si="331"/>
        <v>100</v>
      </c>
    </row>
    <row r="752" spans="1:11" ht="264" x14ac:dyDescent="0.25">
      <c r="A752" s="17" t="s">
        <v>434</v>
      </c>
      <c r="B752" s="15" t="s">
        <v>71</v>
      </c>
      <c r="C752" s="15" t="s">
        <v>9</v>
      </c>
      <c r="D752" s="15" t="s">
        <v>435</v>
      </c>
      <c r="E752" s="15"/>
      <c r="F752" s="16">
        <f>F753+F755</f>
        <v>19611</v>
      </c>
      <c r="G752" s="16">
        <f t="shared" ref="G752:I752" si="348">G753+G755</f>
        <v>19611</v>
      </c>
      <c r="H752" s="16">
        <f t="shared" si="348"/>
        <v>16601</v>
      </c>
      <c r="I752" s="16">
        <f t="shared" si="348"/>
        <v>16601</v>
      </c>
      <c r="J752" s="18">
        <f t="shared" si="329"/>
        <v>84.651471113150777</v>
      </c>
      <c r="K752" s="18">
        <f t="shared" si="331"/>
        <v>84.651471113150777</v>
      </c>
    </row>
    <row r="753" spans="1:11" ht="33" x14ac:dyDescent="0.25">
      <c r="A753" s="14" t="s">
        <v>96</v>
      </c>
      <c r="B753" s="15" t="s">
        <v>71</v>
      </c>
      <c r="C753" s="15" t="s">
        <v>9</v>
      </c>
      <c r="D753" s="15" t="s">
        <v>435</v>
      </c>
      <c r="E753" s="15" t="s">
        <v>97</v>
      </c>
      <c r="F753" s="16">
        <f>F754</f>
        <v>10716</v>
      </c>
      <c r="G753" s="16">
        <f t="shared" ref="G753:I753" si="349">G754</f>
        <v>10716</v>
      </c>
      <c r="H753" s="16">
        <f t="shared" si="349"/>
        <v>7706</v>
      </c>
      <c r="I753" s="16">
        <f t="shared" si="349"/>
        <v>7706</v>
      </c>
      <c r="J753" s="18">
        <f t="shared" si="329"/>
        <v>71.911160880925721</v>
      </c>
      <c r="K753" s="18">
        <f t="shared" si="331"/>
        <v>71.911160880925721</v>
      </c>
    </row>
    <row r="754" spans="1:11" ht="16.5" x14ac:dyDescent="0.25">
      <c r="A754" s="14" t="s">
        <v>212</v>
      </c>
      <c r="B754" s="15" t="s">
        <v>71</v>
      </c>
      <c r="C754" s="15" t="s">
        <v>9</v>
      </c>
      <c r="D754" s="15" t="s">
        <v>435</v>
      </c>
      <c r="E754" s="15" t="s">
        <v>213</v>
      </c>
      <c r="F754" s="16">
        <v>10716</v>
      </c>
      <c r="G754" s="16">
        <v>10716</v>
      </c>
      <c r="H754" s="16">
        <v>7706</v>
      </c>
      <c r="I754" s="16">
        <v>7706</v>
      </c>
      <c r="J754" s="18">
        <f t="shared" si="329"/>
        <v>71.911160880925721</v>
      </c>
      <c r="K754" s="18">
        <f t="shared" si="331"/>
        <v>71.911160880925721</v>
      </c>
    </row>
    <row r="755" spans="1:11" ht="16.5" x14ac:dyDescent="0.25">
      <c r="A755" s="14" t="s">
        <v>39</v>
      </c>
      <c r="B755" s="15" t="s">
        <v>71</v>
      </c>
      <c r="C755" s="15" t="s">
        <v>9</v>
      </c>
      <c r="D755" s="15" t="s">
        <v>435</v>
      </c>
      <c r="E755" s="15" t="s">
        <v>40</v>
      </c>
      <c r="F755" s="16">
        <f>F756</f>
        <v>8895</v>
      </c>
      <c r="G755" s="16">
        <f t="shared" ref="G755:I755" si="350">G756</f>
        <v>8895</v>
      </c>
      <c r="H755" s="16">
        <f t="shared" si="350"/>
        <v>8895</v>
      </c>
      <c r="I755" s="16">
        <f t="shared" si="350"/>
        <v>8895</v>
      </c>
      <c r="J755" s="18">
        <f t="shared" si="329"/>
        <v>100</v>
      </c>
      <c r="K755" s="18">
        <f t="shared" si="331"/>
        <v>100</v>
      </c>
    </row>
    <row r="756" spans="1:11" ht="66" x14ac:dyDescent="0.25">
      <c r="A756" s="14" t="s">
        <v>163</v>
      </c>
      <c r="B756" s="15" t="s">
        <v>71</v>
      </c>
      <c r="C756" s="15" t="s">
        <v>9</v>
      </c>
      <c r="D756" s="15" t="s">
        <v>435</v>
      </c>
      <c r="E756" s="15" t="s">
        <v>164</v>
      </c>
      <c r="F756" s="16">
        <v>8895</v>
      </c>
      <c r="G756" s="16">
        <v>8895</v>
      </c>
      <c r="H756" s="16">
        <v>8895</v>
      </c>
      <c r="I756" s="16">
        <v>8895</v>
      </c>
      <c r="J756" s="18">
        <f t="shared" si="329"/>
        <v>100</v>
      </c>
      <c r="K756" s="18">
        <f t="shared" si="331"/>
        <v>100</v>
      </c>
    </row>
    <row r="757" spans="1:11" ht="198" x14ac:dyDescent="0.25">
      <c r="A757" s="17" t="s">
        <v>436</v>
      </c>
      <c r="B757" s="15" t="s">
        <v>71</v>
      </c>
      <c r="C757" s="15" t="s">
        <v>9</v>
      </c>
      <c r="D757" s="15" t="s">
        <v>437</v>
      </c>
      <c r="E757" s="15"/>
      <c r="F757" s="16">
        <f>F758+F760</f>
        <v>65004</v>
      </c>
      <c r="G757" s="16">
        <f t="shared" ref="G757:I757" si="351">G758+G760</f>
        <v>65004</v>
      </c>
      <c r="H757" s="16">
        <f t="shared" si="351"/>
        <v>47618</v>
      </c>
      <c r="I757" s="16">
        <f t="shared" si="351"/>
        <v>47618</v>
      </c>
      <c r="J757" s="18">
        <f t="shared" si="329"/>
        <v>73.253953602855205</v>
      </c>
      <c r="K757" s="18">
        <f t="shared" si="331"/>
        <v>73.253953602855205</v>
      </c>
    </row>
    <row r="758" spans="1:11" ht="33" x14ac:dyDescent="0.25">
      <c r="A758" s="14" t="s">
        <v>96</v>
      </c>
      <c r="B758" s="15" t="s">
        <v>71</v>
      </c>
      <c r="C758" s="15" t="s">
        <v>9</v>
      </c>
      <c r="D758" s="15" t="s">
        <v>437</v>
      </c>
      <c r="E758" s="15" t="s">
        <v>97</v>
      </c>
      <c r="F758" s="16">
        <f>F759</f>
        <v>40328</v>
      </c>
      <c r="G758" s="16">
        <f t="shared" ref="G758:I758" si="352">G759</f>
        <v>40328</v>
      </c>
      <c r="H758" s="16">
        <f t="shared" si="352"/>
        <v>22942</v>
      </c>
      <c r="I758" s="16">
        <f t="shared" si="352"/>
        <v>22942</v>
      </c>
      <c r="J758" s="18">
        <f t="shared" si="329"/>
        <v>56.888514183693715</v>
      </c>
      <c r="K758" s="18">
        <f t="shared" si="331"/>
        <v>56.888514183693715</v>
      </c>
    </row>
    <row r="759" spans="1:11" ht="16.5" x14ac:dyDescent="0.25">
      <c r="A759" s="14" t="s">
        <v>212</v>
      </c>
      <c r="B759" s="15" t="s">
        <v>71</v>
      </c>
      <c r="C759" s="15" t="s">
        <v>9</v>
      </c>
      <c r="D759" s="15" t="s">
        <v>437</v>
      </c>
      <c r="E759" s="15" t="s">
        <v>213</v>
      </c>
      <c r="F759" s="16">
        <v>40328</v>
      </c>
      <c r="G759" s="16">
        <v>40328</v>
      </c>
      <c r="H759" s="16">
        <v>22942</v>
      </c>
      <c r="I759" s="16">
        <v>22942</v>
      </c>
      <c r="J759" s="18">
        <f t="shared" si="329"/>
        <v>56.888514183693715</v>
      </c>
      <c r="K759" s="18">
        <f t="shared" si="331"/>
        <v>56.888514183693715</v>
      </c>
    </row>
    <row r="760" spans="1:11" ht="16.5" x14ac:dyDescent="0.25">
      <c r="A760" s="14" t="s">
        <v>39</v>
      </c>
      <c r="B760" s="15" t="s">
        <v>71</v>
      </c>
      <c r="C760" s="15" t="s">
        <v>9</v>
      </c>
      <c r="D760" s="15" t="s">
        <v>437</v>
      </c>
      <c r="E760" s="15" t="s">
        <v>40</v>
      </c>
      <c r="F760" s="16">
        <f>F761</f>
        <v>24676</v>
      </c>
      <c r="G760" s="16">
        <f t="shared" ref="G760:I760" si="353">G761</f>
        <v>24676</v>
      </c>
      <c r="H760" s="16">
        <f t="shared" si="353"/>
        <v>24676</v>
      </c>
      <c r="I760" s="16">
        <f t="shared" si="353"/>
        <v>24676</v>
      </c>
      <c r="J760" s="18">
        <f t="shared" si="329"/>
        <v>100</v>
      </c>
      <c r="K760" s="18">
        <f t="shared" si="331"/>
        <v>100</v>
      </c>
    </row>
    <row r="761" spans="1:11" ht="66" x14ac:dyDescent="0.25">
      <c r="A761" s="14" t="s">
        <v>163</v>
      </c>
      <c r="B761" s="15" t="s">
        <v>71</v>
      </c>
      <c r="C761" s="15" t="s">
        <v>9</v>
      </c>
      <c r="D761" s="15" t="s">
        <v>437</v>
      </c>
      <c r="E761" s="15" t="s">
        <v>164</v>
      </c>
      <c r="F761" s="16">
        <v>24676</v>
      </c>
      <c r="G761" s="16">
        <v>24676</v>
      </c>
      <c r="H761" s="16">
        <f>24677-1</f>
        <v>24676</v>
      </c>
      <c r="I761" s="16">
        <f>24677-1</f>
        <v>24676</v>
      </c>
      <c r="J761" s="18">
        <f t="shared" si="329"/>
        <v>100</v>
      </c>
      <c r="K761" s="18">
        <f t="shared" si="331"/>
        <v>100</v>
      </c>
    </row>
    <row r="762" spans="1:11" ht="115.5" x14ac:dyDescent="0.25">
      <c r="A762" s="17" t="s">
        <v>438</v>
      </c>
      <c r="B762" s="15" t="s">
        <v>71</v>
      </c>
      <c r="C762" s="15" t="s">
        <v>9</v>
      </c>
      <c r="D762" s="15" t="s">
        <v>439</v>
      </c>
      <c r="E762" s="15"/>
      <c r="F762" s="16">
        <f>F763</f>
        <v>12250</v>
      </c>
      <c r="G762" s="16">
        <f t="shared" ref="G762:I763" si="354">G763</f>
        <v>12250</v>
      </c>
      <c r="H762" s="16">
        <f t="shared" si="354"/>
        <v>12204</v>
      </c>
      <c r="I762" s="16">
        <f t="shared" si="354"/>
        <v>12204</v>
      </c>
      <c r="J762" s="18">
        <f t="shared" si="329"/>
        <v>99.624489795918365</v>
      </c>
      <c r="K762" s="18">
        <f t="shared" si="331"/>
        <v>99.624489795918365</v>
      </c>
    </row>
    <row r="763" spans="1:11" ht="33" x14ac:dyDescent="0.25">
      <c r="A763" s="14" t="s">
        <v>96</v>
      </c>
      <c r="B763" s="15" t="s">
        <v>71</v>
      </c>
      <c r="C763" s="15" t="s">
        <v>9</v>
      </c>
      <c r="D763" s="15" t="s">
        <v>439</v>
      </c>
      <c r="E763" s="15" t="s">
        <v>97</v>
      </c>
      <c r="F763" s="16">
        <f>F764</f>
        <v>12250</v>
      </c>
      <c r="G763" s="16">
        <f t="shared" si="354"/>
        <v>12250</v>
      </c>
      <c r="H763" s="16">
        <f t="shared" si="354"/>
        <v>12204</v>
      </c>
      <c r="I763" s="16">
        <f t="shared" si="354"/>
        <v>12204</v>
      </c>
      <c r="J763" s="18">
        <f t="shared" si="329"/>
        <v>99.624489795918365</v>
      </c>
      <c r="K763" s="18">
        <f t="shared" si="331"/>
        <v>99.624489795918365</v>
      </c>
    </row>
    <row r="764" spans="1:11" ht="16.5" x14ac:dyDescent="0.25">
      <c r="A764" s="14" t="s">
        <v>212</v>
      </c>
      <c r="B764" s="15" t="s">
        <v>71</v>
      </c>
      <c r="C764" s="15" t="s">
        <v>9</v>
      </c>
      <c r="D764" s="15" t="s">
        <v>439</v>
      </c>
      <c r="E764" s="15" t="s">
        <v>213</v>
      </c>
      <c r="F764" s="16">
        <v>12250</v>
      </c>
      <c r="G764" s="16">
        <v>12250</v>
      </c>
      <c r="H764" s="16">
        <f>12205-1</f>
        <v>12204</v>
      </c>
      <c r="I764" s="16">
        <f>12205-1</f>
        <v>12204</v>
      </c>
      <c r="J764" s="18">
        <f t="shared" si="329"/>
        <v>99.624489795918365</v>
      </c>
      <c r="K764" s="18">
        <f t="shared" si="331"/>
        <v>99.624489795918365</v>
      </c>
    </row>
    <row r="765" spans="1:11" ht="99" x14ac:dyDescent="0.25">
      <c r="A765" s="14" t="s">
        <v>440</v>
      </c>
      <c r="B765" s="15" t="s">
        <v>71</v>
      </c>
      <c r="C765" s="15" t="s">
        <v>9</v>
      </c>
      <c r="D765" s="15" t="s">
        <v>441</v>
      </c>
      <c r="E765" s="15"/>
      <c r="F765" s="16">
        <f>F766</f>
        <v>60408</v>
      </c>
      <c r="G765" s="16">
        <f t="shared" ref="G765:I765" si="355">G766</f>
        <v>60408</v>
      </c>
      <c r="H765" s="16">
        <f t="shared" si="355"/>
        <v>49668</v>
      </c>
      <c r="I765" s="16">
        <f t="shared" si="355"/>
        <v>49668</v>
      </c>
      <c r="J765" s="18">
        <f t="shared" si="329"/>
        <v>82.220897894318639</v>
      </c>
      <c r="K765" s="18">
        <f t="shared" si="331"/>
        <v>82.220897894318639</v>
      </c>
    </row>
    <row r="766" spans="1:11" ht="33" x14ac:dyDescent="0.25">
      <c r="A766" s="14" t="s">
        <v>96</v>
      </c>
      <c r="B766" s="15" t="s">
        <v>71</v>
      </c>
      <c r="C766" s="15" t="s">
        <v>9</v>
      </c>
      <c r="D766" s="15" t="s">
        <v>441</v>
      </c>
      <c r="E766" s="15" t="s">
        <v>97</v>
      </c>
      <c r="F766" s="16">
        <f>F767+F768</f>
        <v>60408</v>
      </c>
      <c r="G766" s="16">
        <f t="shared" ref="G766:I766" si="356">G767+G768</f>
        <v>60408</v>
      </c>
      <c r="H766" s="16">
        <f t="shared" si="356"/>
        <v>49668</v>
      </c>
      <c r="I766" s="16">
        <f t="shared" si="356"/>
        <v>49668</v>
      </c>
      <c r="J766" s="18">
        <f t="shared" si="329"/>
        <v>82.220897894318639</v>
      </c>
      <c r="K766" s="18">
        <f t="shared" si="331"/>
        <v>82.220897894318639</v>
      </c>
    </row>
    <row r="767" spans="1:11" ht="16.5" x14ac:dyDescent="0.25">
      <c r="A767" s="14" t="s">
        <v>212</v>
      </c>
      <c r="B767" s="15" t="s">
        <v>71</v>
      </c>
      <c r="C767" s="15" t="s">
        <v>9</v>
      </c>
      <c r="D767" s="15" t="s">
        <v>441</v>
      </c>
      <c r="E767" s="15" t="s">
        <v>213</v>
      </c>
      <c r="F767" s="16">
        <v>54845</v>
      </c>
      <c r="G767" s="16">
        <v>54845</v>
      </c>
      <c r="H767" s="16">
        <v>45348</v>
      </c>
      <c r="I767" s="16">
        <v>45348</v>
      </c>
      <c r="J767" s="18">
        <f t="shared" si="329"/>
        <v>82.683927431853405</v>
      </c>
      <c r="K767" s="18">
        <f t="shared" si="331"/>
        <v>82.683927431853405</v>
      </c>
    </row>
    <row r="768" spans="1:11" ht="16.5" x14ac:dyDescent="0.25">
      <c r="A768" s="14" t="s">
        <v>98</v>
      </c>
      <c r="B768" s="15" t="s">
        <v>71</v>
      </c>
      <c r="C768" s="15" t="s">
        <v>9</v>
      </c>
      <c r="D768" s="15" t="s">
        <v>441</v>
      </c>
      <c r="E768" s="15" t="s">
        <v>99</v>
      </c>
      <c r="F768" s="16">
        <v>5563</v>
      </c>
      <c r="G768" s="16">
        <v>5563</v>
      </c>
      <c r="H768" s="16">
        <v>4320</v>
      </c>
      <c r="I768" s="16">
        <v>4320</v>
      </c>
      <c r="J768" s="18">
        <f t="shared" si="329"/>
        <v>77.655941039007729</v>
      </c>
      <c r="K768" s="18">
        <f t="shared" si="331"/>
        <v>77.655941039007729</v>
      </c>
    </row>
    <row r="769" spans="1:11" ht="181.5" x14ac:dyDescent="0.25">
      <c r="A769" s="17" t="s">
        <v>442</v>
      </c>
      <c r="B769" s="15" t="s">
        <v>71</v>
      </c>
      <c r="C769" s="15" t="s">
        <v>9</v>
      </c>
      <c r="D769" s="15" t="s">
        <v>443</v>
      </c>
      <c r="E769" s="15"/>
      <c r="F769" s="16">
        <f>F770+F772</f>
        <v>351729</v>
      </c>
      <c r="G769" s="16">
        <f t="shared" ref="G769:I769" si="357">G770+G772</f>
        <v>351377</v>
      </c>
      <c r="H769" s="16">
        <f t="shared" si="357"/>
        <v>340902</v>
      </c>
      <c r="I769" s="16">
        <f t="shared" si="357"/>
        <v>340561</v>
      </c>
      <c r="J769" s="18">
        <f t="shared" si="329"/>
        <v>96.92177784601212</v>
      </c>
      <c r="K769" s="18">
        <f t="shared" si="331"/>
        <v>96.9218247067964</v>
      </c>
    </row>
    <row r="770" spans="1:11" ht="33" x14ac:dyDescent="0.25">
      <c r="A770" s="14" t="s">
        <v>96</v>
      </c>
      <c r="B770" s="15" t="s">
        <v>71</v>
      </c>
      <c r="C770" s="15" t="s">
        <v>9</v>
      </c>
      <c r="D770" s="15" t="s">
        <v>443</v>
      </c>
      <c r="E770" s="15" t="s">
        <v>97</v>
      </c>
      <c r="F770" s="16">
        <f>F771</f>
        <v>162366</v>
      </c>
      <c r="G770" s="16">
        <f t="shared" ref="G770:I770" si="358">G771</f>
        <v>162203</v>
      </c>
      <c r="H770" s="16">
        <f t="shared" si="358"/>
        <v>151539</v>
      </c>
      <c r="I770" s="16">
        <f t="shared" si="358"/>
        <v>151387</v>
      </c>
      <c r="J770" s="18">
        <f t="shared" si="329"/>
        <v>93.331732012859831</v>
      </c>
      <c r="K770" s="18">
        <f t="shared" si="331"/>
        <v>93.331812605192255</v>
      </c>
    </row>
    <row r="771" spans="1:11" ht="16.5" x14ac:dyDescent="0.25">
      <c r="A771" s="14" t="s">
        <v>212</v>
      </c>
      <c r="B771" s="15" t="s">
        <v>71</v>
      </c>
      <c r="C771" s="15" t="s">
        <v>9</v>
      </c>
      <c r="D771" s="15" t="s">
        <v>443</v>
      </c>
      <c r="E771" s="15" t="s">
        <v>213</v>
      </c>
      <c r="F771" s="16">
        <v>162366</v>
      </c>
      <c r="G771" s="16">
        <v>162203</v>
      </c>
      <c r="H771" s="16">
        <v>151539</v>
      </c>
      <c r="I771" s="16">
        <v>151387</v>
      </c>
      <c r="J771" s="18">
        <f t="shared" si="329"/>
        <v>93.331732012859831</v>
      </c>
      <c r="K771" s="18">
        <f t="shared" si="331"/>
        <v>93.331812605192255</v>
      </c>
    </row>
    <row r="772" spans="1:11" ht="16.5" x14ac:dyDescent="0.25">
      <c r="A772" s="14" t="s">
        <v>39</v>
      </c>
      <c r="B772" s="15" t="s">
        <v>71</v>
      </c>
      <c r="C772" s="15" t="s">
        <v>9</v>
      </c>
      <c r="D772" s="15" t="s">
        <v>443</v>
      </c>
      <c r="E772" s="15" t="s">
        <v>40</v>
      </c>
      <c r="F772" s="16">
        <f>F773</f>
        <v>189363</v>
      </c>
      <c r="G772" s="16">
        <f t="shared" ref="G772:I772" si="359">G773</f>
        <v>189174</v>
      </c>
      <c r="H772" s="16">
        <f t="shared" si="359"/>
        <v>189363</v>
      </c>
      <c r="I772" s="16">
        <f t="shared" si="359"/>
        <v>189174</v>
      </c>
      <c r="J772" s="18">
        <f t="shared" si="329"/>
        <v>100</v>
      </c>
      <c r="K772" s="18">
        <f t="shared" si="331"/>
        <v>100</v>
      </c>
    </row>
    <row r="773" spans="1:11" ht="66" x14ac:dyDescent="0.25">
      <c r="A773" s="14" t="s">
        <v>163</v>
      </c>
      <c r="B773" s="15" t="s">
        <v>71</v>
      </c>
      <c r="C773" s="15" t="s">
        <v>9</v>
      </c>
      <c r="D773" s="15" t="s">
        <v>443</v>
      </c>
      <c r="E773" s="15" t="s">
        <v>164</v>
      </c>
      <c r="F773" s="16">
        <v>189363</v>
      </c>
      <c r="G773" s="16">
        <v>189174</v>
      </c>
      <c r="H773" s="16">
        <v>189363</v>
      </c>
      <c r="I773" s="16">
        <v>189174</v>
      </c>
      <c r="J773" s="18">
        <f t="shared" si="329"/>
        <v>100</v>
      </c>
      <c r="K773" s="18">
        <f t="shared" si="331"/>
        <v>100</v>
      </c>
    </row>
    <row r="774" spans="1:11" ht="82.5" x14ac:dyDescent="0.25">
      <c r="A774" s="14" t="s">
        <v>397</v>
      </c>
      <c r="B774" s="15" t="s">
        <v>71</v>
      </c>
      <c r="C774" s="15" t="s">
        <v>9</v>
      </c>
      <c r="D774" s="15" t="s">
        <v>398</v>
      </c>
      <c r="E774" s="15"/>
      <c r="F774" s="16">
        <f>F775</f>
        <v>52577</v>
      </c>
      <c r="G774" s="16">
        <f t="shared" ref="G774:I775" si="360">G775</f>
        <v>44690</v>
      </c>
      <c r="H774" s="16">
        <f t="shared" si="360"/>
        <v>52576</v>
      </c>
      <c r="I774" s="16">
        <f t="shared" si="360"/>
        <v>44690</v>
      </c>
      <c r="J774" s="18">
        <f t="shared" ref="J774:J837" si="361">H774/F774*100</f>
        <v>99.998098027654677</v>
      </c>
      <c r="K774" s="18">
        <f t="shared" ref="K774:K836" si="362">I774/G774*100</f>
        <v>100</v>
      </c>
    </row>
    <row r="775" spans="1:11" ht="33" x14ac:dyDescent="0.25">
      <c r="A775" s="14" t="s">
        <v>96</v>
      </c>
      <c r="B775" s="15" t="s">
        <v>71</v>
      </c>
      <c r="C775" s="15" t="s">
        <v>9</v>
      </c>
      <c r="D775" s="15" t="s">
        <v>398</v>
      </c>
      <c r="E775" s="15" t="s">
        <v>97</v>
      </c>
      <c r="F775" s="16">
        <f>F776</f>
        <v>52577</v>
      </c>
      <c r="G775" s="16">
        <f t="shared" si="360"/>
        <v>44690</v>
      </c>
      <c r="H775" s="16">
        <f t="shared" si="360"/>
        <v>52576</v>
      </c>
      <c r="I775" s="16">
        <f t="shared" si="360"/>
        <v>44690</v>
      </c>
      <c r="J775" s="18">
        <f t="shared" si="361"/>
        <v>99.998098027654677</v>
      </c>
      <c r="K775" s="18">
        <f t="shared" si="362"/>
        <v>100</v>
      </c>
    </row>
    <row r="776" spans="1:11" ht="16.5" x14ac:dyDescent="0.25">
      <c r="A776" s="14" t="s">
        <v>212</v>
      </c>
      <c r="B776" s="15" t="s">
        <v>71</v>
      </c>
      <c r="C776" s="15" t="s">
        <v>9</v>
      </c>
      <c r="D776" s="15" t="s">
        <v>398</v>
      </c>
      <c r="E776" s="15" t="s">
        <v>213</v>
      </c>
      <c r="F776" s="16">
        <v>52577</v>
      </c>
      <c r="G776" s="16">
        <v>44690</v>
      </c>
      <c r="H776" s="16">
        <v>52576</v>
      </c>
      <c r="I776" s="16">
        <v>44690</v>
      </c>
      <c r="J776" s="18">
        <f t="shared" si="361"/>
        <v>99.998098027654677</v>
      </c>
      <c r="K776" s="18">
        <f t="shared" si="362"/>
        <v>100</v>
      </c>
    </row>
    <row r="777" spans="1:11" ht="33" x14ac:dyDescent="0.25">
      <c r="A777" s="14" t="s">
        <v>399</v>
      </c>
      <c r="B777" s="15" t="s">
        <v>71</v>
      </c>
      <c r="C777" s="15" t="s">
        <v>9</v>
      </c>
      <c r="D777" s="15" t="s">
        <v>400</v>
      </c>
      <c r="E777" s="15"/>
      <c r="F777" s="16">
        <f>F778</f>
        <v>6885</v>
      </c>
      <c r="G777" s="16">
        <f t="shared" ref="G777:I778" si="363">G778</f>
        <v>4475</v>
      </c>
      <c r="H777" s="16">
        <f t="shared" si="363"/>
        <v>5930</v>
      </c>
      <c r="I777" s="16">
        <f t="shared" si="363"/>
        <v>3855</v>
      </c>
      <c r="J777" s="18">
        <f t="shared" si="361"/>
        <v>86.129266521423389</v>
      </c>
      <c r="K777" s="18">
        <f t="shared" si="362"/>
        <v>86.14525139664805</v>
      </c>
    </row>
    <row r="778" spans="1:11" ht="33" x14ac:dyDescent="0.25">
      <c r="A778" s="14" t="s">
        <v>96</v>
      </c>
      <c r="B778" s="15" t="s">
        <v>71</v>
      </c>
      <c r="C778" s="15" t="s">
        <v>9</v>
      </c>
      <c r="D778" s="15" t="s">
        <v>400</v>
      </c>
      <c r="E778" s="15" t="s">
        <v>97</v>
      </c>
      <c r="F778" s="16">
        <f>F779</f>
        <v>6885</v>
      </c>
      <c r="G778" s="16">
        <f t="shared" si="363"/>
        <v>4475</v>
      </c>
      <c r="H778" s="16">
        <f t="shared" si="363"/>
        <v>5930</v>
      </c>
      <c r="I778" s="16">
        <f t="shared" si="363"/>
        <v>3855</v>
      </c>
      <c r="J778" s="18">
        <f t="shared" si="361"/>
        <v>86.129266521423389</v>
      </c>
      <c r="K778" s="18">
        <f t="shared" si="362"/>
        <v>86.14525139664805</v>
      </c>
    </row>
    <row r="779" spans="1:11" ht="16.5" x14ac:dyDescent="0.25">
      <c r="A779" s="14" t="s">
        <v>212</v>
      </c>
      <c r="B779" s="15" t="s">
        <v>71</v>
      </c>
      <c r="C779" s="15" t="s">
        <v>9</v>
      </c>
      <c r="D779" s="15" t="s">
        <v>400</v>
      </c>
      <c r="E779" s="15" t="s">
        <v>213</v>
      </c>
      <c r="F779" s="16">
        <v>6885</v>
      </c>
      <c r="G779" s="16">
        <v>4475</v>
      </c>
      <c r="H779" s="16">
        <v>5930</v>
      </c>
      <c r="I779" s="16">
        <v>3855</v>
      </c>
      <c r="J779" s="18">
        <f t="shared" si="361"/>
        <v>86.129266521423389</v>
      </c>
      <c r="K779" s="18">
        <f t="shared" si="362"/>
        <v>86.14525139664805</v>
      </c>
    </row>
    <row r="780" spans="1:11" ht="33" x14ac:dyDescent="0.25">
      <c r="A780" s="14" t="s">
        <v>401</v>
      </c>
      <c r="B780" s="15" t="s">
        <v>71</v>
      </c>
      <c r="C780" s="15" t="s">
        <v>9</v>
      </c>
      <c r="D780" s="15" t="s">
        <v>402</v>
      </c>
      <c r="E780" s="15"/>
      <c r="F780" s="16">
        <f>F781</f>
        <v>10415</v>
      </c>
      <c r="G780" s="16">
        <f t="shared" ref="G780:I781" si="364">G781</f>
        <v>6770</v>
      </c>
      <c r="H780" s="16">
        <f t="shared" si="364"/>
        <v>7013</v>
      </c>
      <c r="I780" s="16">
        <f t="shared" si="364"/>
        <v>4558</v>
      </c>
      <c r="J780" s="18">
        <f t="shared" si="361"/>
        <v>67.335573691790685</v>
      </c>
      <c r="K780" s="18">
        <f t="shared" si="362"/>
        <v>67.326440177252593</v>
      </c>
    </row>
    <row r="781" spans="1:11" ht="33" x14ac:dyDescent="0.25">
      <c r="A781" s="14" t="s">
        <v>96</v>
      </c>
      <c r="B781" s="15" t="s">
        <v>71</v>
      </c>
      <c r="C781" s="15" t="s">
        <v>9</v>
      </c>
      <c r="D781" s="15" t="s">
        <v>402</v>
      </c>
      <c r="E781" s="15" t="s">
        <v>97</v>
      </c>
      <c r="F781" s="16">
        <f>F782</f>
        <v>10415</v>
      </c>
      <c r="G781" s="16">
        <f t="shared" si="364"/>
        <v>6770</v>
      </c>
      <c r="H781" s="16">
        <f t="shared" si="364"/>
        <v>7013</v>
      </c>
      <c r="I781" s="16">
        <f t="shared" si="364"/>
        <v>4558</v>
      </c>
      <c r="J781" s="18">
        <f t="shared" si="361"/>
        <v>67.335573691790685</v>
      </c>
      <c r="K781" s="18">
        <f t="shared" si="362"/>
        <v>67.326440177252593</v>
      </c>
    </row>
    <row r="782" spans="1:11" ht="16.5" x14ac:dyDescent="0.25">
      <c r="A782" s="14" t="s">
        <v>212</v>
      </c>
      <c r="B782" s="15" t="s">
        <v>71</v>
      </c>
      <c r="C782" s="15" t="s">
        <v>9</v>
      </c>
      <c r="D782" s="15" t="s">
        <v>402</v>
      </c>
      <c r="E782" s="15" t="s">
        <v>213</v>
      </c>
      <c r="F782" s="16">
        <v>10415</v>
      </c>
      <c r="G782" s="16">
        <v>6770</v>
      </c>
      <c r="H782" s="16">
        <v>7013</v>
      </c>
      <c r="I782" s="16">
        <v>4558</v>
      </c>
      <c r="J782" s="18">
        <f t="shared" si="361"/>
        <v>67.335573691790685</v>
      </c>
      <c r="K782" s="18">
        <f t="shared" si="362"/>
        <v>67.326440177252593</v>
      </c>
    </row>
    <row r="783" spans="1:11" ht="49.5" x14ac:dyDescent="0.25">
      <c r="A783" s="14" t="s">
        <v>403</v>
      </c>
      <c r="B783" s="15" t="s">
        <v>71</v>
      </c>
      <c r="C783" s="15" t="s">
        <v>9</v>
      </c>
      <c r="D783" s="15" t="s">
        <v>404</v>
      </c>
      <c r="E783" s="15"/>
      <c r="F783" s="16">
        <f>F784</f>
        <v>15819</v>
      </c>
      <c r="G783" s="16">
        <f t="shared" ref="G783:I784" si="365">G784</f>
        <v>7593</v>
      </c>
      <c r="H783" s="16">
        <f t="shared" si="365"/>
        <v>10900</v>
      </c>
      <c r="I783" s="16">
        <f t="shared" si="365"/>
        <v>5232</v>
      </c>
      <c r="J783" s="18">
        <f t="shared" si="361"/>
        <v>68.904481952082946</v>
      </c>
      <c r="K783" s="18">
        <f t="shared" si="362"/>
        <v>68.905570920584751</v>
      </c>
    </row>
    <row r="784" spans="1:11" ht="33" x14ac:dyDescent="0.25">
      <c r="A784" s="14" t="s">
        <v>96</v>
      </c>
      <c r="B784" s="15" t="s">
        <v>71</v>
      </c>
      <c r="C784" s="15" t="s">
        <v>9</v>
      </c>
      <c r="D784" s="15" t="s">
        <v>404</v>
      </c>
      <c r="E784" s="15" t="s">
        <v>97</v>
      </c>
      <c r="F784" s="16">
        <f>F785</f>
        <v>15819</v>
      </c>
      <c r="G784" s="16">
        <f t="shared" si="365"/>
        <v>7593</v>
      </c>
      <c r="H784" s="16">
        <f t="shared" si="365"/>
        <v>10900</v>
      </c>
      <c r="I784" s="16">
        <f t="shared" si="365"/>
        <v>5232</v>
      </c>
      <c r="J784" s="18">
        <f t="shared" si="361"/>
        <v>68.904481952082946</v>
      </c>
      <c r="K784" s="18">
        <f t="shared" si="362"/>
        <v>68.905570920584751</v>
      </c>
    </row>
    <row r="785" spans="1:11" ht="16.5" x14ac:dyDescent="0.25">
      <c r="A785" s="14" t="s">
        <v>212</v>
      </c>
      <c r="B785" s="15" t="s">
        <v>71</v>
      </c>
      <c r="C785" s="15" t="s">
        <v>9</v>
      </c>
      <c r="D785" s="15" t="s">
        <v>404</v>
      </c>
      <c r="E785" s="15" t="s">
        <v>213</v>
      </c>
      <c r="F785" s="16">
        <v>15819</v>
      </c>
      <c r="G785" s="16">
        <v>7593</v>
      </c>
      <c r="H785" s="16">
        <v>10900</v>
      </c>
      <c r="I785" s="16">
        <v>5232</v>
      </c>
      <c r="J785" s="18">
        <f t="shared" si="361"/>
        <v>68.904481952082946</v>
      </c>
      <c r="K785" s="18">
        <f t="shared" si="362"/>
        <v>68.905570920584751</v>
      </c>
    </row>
    <row r="786" spans="1:11" ht="49.5" x14ac:dyDescent="0.25">
      <c r="A786" s="14" t="s">
        <v>407</v>
      </c>
      <c r="B786" s="15" t="s">
        <v>71</v>
      </c>
      <c r="C786" s="15" t="s">
        <v>9</v>
      </c>
      <c r="D786" s="15" t="s">
        <v>444</v>
      </c>
      <c r="E786" s="15"/>
      <c r="F786" s="16">
        <f>F787</f>
        <v>3403</v>
      </c>
      <c r="G786" s="16">
        <f t="shared" ref="G786:I787" si="366">G787</f>
        <v>2212</v>
      </c>
      <c r="H786" s="16">
        <f t="shared" si="366"/>
        <v>3146</v>
      </c>
      <c r="I786" s="16">
        <f t="shared" si="366"/>
        <v>2045</v>
      </c>
      <c r="J786" s="18">
        <f t="shared" si="361"/>
        <v>92.447840141052012</v>
      </c>
      <c r="K786" s="18">
        <f t="shared" si="362"/>
        <v>92.450271247739607</v>
      </c>
    </row>
    <row r="787" spans="1:11" ht="33" x14ac:dyDescent="0.25">
      <c r="A787" s="14" t="s">
        <v>96</v>
      </c>
      <c r="B787" s="15" t="s">
        <v>71</v>
      </c>
      <c r="C787" s="15" t="s">
        <v>9</v>
      </c>
      <c r="D787" s="15" t="s">
        <v>444</v>
      </c>
      <c r="E787" s="15" t="s">
        <v>97</v>
      </c>
      <c r="F787" s="16">
        <f>F788</f>
        <v>3403</v>
      </c>
      <c r="G787" s="16">
        <f t="shared" si="366"/>
        <v>2212</v>
      </c>
      <c r="H787" s="16">
        <f t="shared" si="366"/>
        <v>3146</v>
      </c>
      <c r="I787" s="16">
        <f t="shared" si="366"/>
        <v>2045</v>
      </c>
      <c r="J787" s="18">
        <f t="shared" si="361"/>
        <v>92.447840141052012</v>
      </c>
      <c r="K787" s="18">
        <f t="shared" si="362"/>
        <v>92.450271247739607</v>
      </c>
    </row>
    <row r="788" spans="1:11" ht="16.5" x14ac:dyDescent="0.25">
      <c r="A788" s="14" t="s">
        <v>212</v>
      </c>
      <c r="B788" s="15" t="s">
        <v>71</v>
      </c>
      <c r="C788" s="15" t="s">
        <v>9</v>
      </c>
      <c r="D788" s="15" t="s">
        <v>444</v>
      </c>
      <c r="E788" s="15" t="s">
        <v>213</v>
      </c>
      <c r="F788" s="16">
        <v>3403</v>
      </c>
      <c r="G788" s="16">
        <v>2212</v>
      </c>
      <c r="H788" s="16">
        <v>3146</v>
      </c>
      <c r="I788" s="16">
        <v>2045</v>
      </c>
      <c r="J788" s="18">
        <f t="shared" si="361"/>
        <v>92.447840141052012</v>
      </c>
      <c r="K788" s="18">
        <f t="shared" si="362"/>
        <v>92.450271247739607</v>
      </c>
    </row>
    <row r="789" spans="1:11" ht="33" x14ac:dyDescent="0.25">
      <c r="A789" s="14" t="s">
        <v>445</v>
      </c>
      <c r="B789" s="15" t="s">
        <v>71</v>
      </c>
      <c r="C789" s="15" t="s">
        <v>9</v>
      </c>
      <c r="D789" s="15" t="s">
        <v>446</v>
      </c>
      <c r="E789" s="15"/>
      <c r="F789" s="16">
        <f>F790</f>
        <v>385119</v>
      </c>
      <c r="G789" s="16">
        <f t="shared" ref="G789:I790" si="367">G790</f>
        <v>383194</v>
      </c>
      <c r="H789" s="16">
        <f t="shared" si="367"/>
        <v>374391</v>
      </c>
      <c r="I789" s="16">
        <f t="shared" si="367"/>
        <v>372519</v>
      </c>
      <c r="J789" s="18">
        <f t="shared" si="361"/>
        <v>97.214367507186097</v>
      </c>
      <c r="K789" s="18">
        <f t="shared" si="362"/>
        <v>97.214204815315469</v>
      </c>
    </row>
    <row r="790" spans="1:11" ht="33" x14ac:dyDescent="0.25">
      <c r="A790" s="14" t="s">
        <v>96</v>
      </c>
      <c r="B790" s="15" t="s">
        <v>71</v>
      </c>
      <c r="C790" s="15" t="s">
        <v>9</v>
      </c>
      <c r="D790" s="15" t="s">
        <v>446</v>
      </c>
      <c r="E790" s="15" t="s">
        <v>97</v>
      </c>
      <c r="F790" s="16">
        <f>F791</f>
        <v>385119</v>
      </c>
      <c r="G790" s="16">
        <f t="shared" si="367"/>
        <v>383194</v>
      </c>
      <c r="H790" s="16">
        <f t="shared" si="367"/>
        <v>374391</v>
      </c>
      <c r="I790" s="16">
        <f t="shared" si="367"/>
        <v>372519</v>
      </c>
      <c r="J790" s="18">
        <f t="shared" si="361"/>
        <v>97.214367507186097</v>
      </c>
      <c r="K790" s="18">
        <f t="shared" si="362"/>
        <v>97.214204815315469</v>
      </c>
    </row>
    <row r="791" spans="1:11" ht="16.5" x14ac:dyDescent="0.25">
      <c r="A791" s="14" t="s">
        <v>212</v>
      </c>
      <c r="B791" s="15" t="s">
        <v>71</v>
      </c>
      <c r="C791" s="15" t="s">
        <v>9</v>
      </c>
      <c r="D791" s="15" t="s">
        <v>446</v>
      </c>
      <c r="E791" s="15" t="s">
        <v>213</v>
      </c>
      <c r="F791" s="16">
        <v>385119</v>
      </c>
      <c r="G791" s="16">
        <v>383194</v>
      </c>
      <c r="H791" s="16">
        <v>374391</v>
      </c>
      <c r="I791" s="16">
        <v>372519</v>
      </c>
      <c r="J791" s="18">
        <f t="shared" si="361"/>
        <v>97.214367507186097</v>
      </c>
      <c r="K791" s="18">
        <f t="shared" si="362"/>
        <v>97.214204815315469</v>
      </c>
    </row>
    <row r="792" spans="1:11" ht="177.75" customHeight="1" x14ac:dyDescent="0.25">
      <c r="A792" s="17" t="s">
        <v>447</v>
      </c>
      <c r="B792" s="15" t="s">
        <v>71</v>
      </c>
      <c r="C792" s="15" t="s">
        <v>9</v>
      </c>
      <c r="D792" s="15" t="s">
        <v>448</v>
      </c>
      <c r="E792" s="15"/>
      <c r="F792" s="16">
        <f>F793</f>
        <v>5390</v>
      </c>
      <c r="G792" s="16">
        <f t="shared" ref="G792:I793" si="368">G793</f>
        <v>5390</v>
      </c>
      <c r="H792" s="16">
        <f t="shared" si="368"/>
        <v>5098</v>
      </c>
      <c r="I792" s="16">
        <f t="shared" si="368"/>
        <v>5098</v>
      </c>
      <c r="J792" s="18">
        <f t="shared" si="361"/>
        <v>94.582560296846012</v>
      </c>
      <c r="K792" s="18">
        <f t="shared" si="362"/>
        <v>94.582560296846012</v>
      </c>
    </row>
    <row r="793" spans="1:11" ht="33" x14ac:dyDescent="0.25">
      <c r="A793" s="14" t="s">
        <v>96</v>
      </c>
      <c r="B793" s="15" t="s">
        <v>71</v>
      </c>
      <c r="C793" s="15" t="s">
        <v>9</v>
      </c>
      <c r="D793" s="15" t="s">
        <v>448</v>
      </c>
      <c r="E793" s="15" t="s">
        <v>97</v>
      </c>
      <c r="F793" s="16">
        <f>F794</f>
        <v>5390</v>
      </c>
      <c r="G793" s="16">
        <f t="shared" si="368"/>
        <v>5390</v>
      </c>
      <c r="H793" s="16">
        <f t="shared" si="368"/>
        <v>5098</v>
      </c>
      <c r="I793" s="16">
        <f t="shared" si="368"/>
        <v>5098</v>
      </c>
      <c r="J793" s="18">
        <f t="shared" si="361"/>
        <v>94.582560296846012</v>
      </c>
      <c r="K793" s="18">
        <f t="shared" si="362"/>
        <v>94.582560296846012</v>
      </c>
    </row>
    <row r="794" spans="1:11" ht="16.5" x14ac:dyDescent="0.25">
      <c r="A794" s="14" t="s">
        <v>212</v>
      </c>
      <c r="B794" s="15" t="s">
        <v>71</v>
      </c>
      <c r="C794" s="15" t="s">
        <v>9</v>
      </c>
      <c r="D794" s="15" t="s">
        <v>448</v>
      </c>
      <c r="E794" s="15" t="s">
        <v>213</v>
      </c>
      <c r="F794" s="16">
        <v>5390</v>
      </c>
      <c r="G794" s="16">
        <v>5390</v>
      </c>
      <c r="H794" s="16">
        <v>5098</v>
      </c>
      <c r="I794" s="16">
        <v>5098</v>
      </c>
      <c r="J794" s="18">
        <f t="shared" si="361"/>
        <v>94.582560296846012</v>
      </c>
      <c r="K794" s="18">
        <f t="shared" si="362"/>
        <v>94.582560296846012</v>
      </c>
    </row>
    <row r="795" spans="1:11" ht="66" x14ac:dyDescent="0.25">
      <c r="A795" s="14" t="s">
        <v>449</v>
      </c>
      <c r="B795" s="15" t="s">
        <v>71</v>
      </c>
      <c r="C795" s="15" t="s">
        <v>9</v>
      </c>
      <c r="D795" s="15" t="s">
        <v>450</v>
      </c>
      <c r="E795" s="15"/>
      <c r="F795" s="16">
        <f>F796</f>
        <v>19624</v>
      </c>
      <c r="G795" s="16">
        <f t="shared" ref="G795:I796" si="369">G796</f>
        <v>19624</v>
      </c>
      <c r="H795" s="16">
        <f t="shared" si="369"/>
        <v>18865</v>
      </c>
      <c r="I795" s="16">
        <f t="shared" si="369"/>
        <v>18865</v>
      </c>
      <c r="J795" s="18">
        <f t="shared" si="361"/>
        <v>96.132286995515699</v>
      </c>
      <c r="K795" s="18">
        <f t="shared" si="362"/>
        <v>96.132286995515699</v>
      </c>
    </row>
    <row r="796" spans="1:11" ht="33" x14ac:dyDescent="0.25">
      <c r="A796" s="14" t="s">
        <v>96</v>
      </c>
      <c r="B796" s="15" t="s">
        <v>71</v>
      </c>
      <c r="C796" s="15" t="s">
        <v>9</v>
      </c>
      <c r="D796" s="15" t="s">
        <v>450</v>
      </c>
      <c r="E796" s="15" t="s">
        <v>97</v>
      </c>
      <c r="F796" s="16">
        <f>F797</f>
        <v>19624</v>
      </c>
      <c r="G796" s="16">
        <f t="shared" si="369"/>
        <v>19624</v>
      </c>
      <c r="H796" s="16">
        <f t="shared" si="369"/>
        <v>18865</v>
      </c>
      <c r="I796" s="16">
        <f t="shared" si="369"/>
        <v>18865</v>
      </c>
      <c r="J796" s="18">
        <f t="shared" si="361"/>
        <v>96.132286995515699</v>
      </c>
      <c r="K796" s="18">
        <f t="shared" si="362"/>
        <v>96.132286995515699</v>
      </c>
    </row>
    <row r="797" spans="1:11" ht="16.5" x14ac:dyDescent="0.25">
      <c r="A797" s="14" t="s">
        <v>212</v>
      </c>
      <c r="B797" s="15" t="s">
        <v>71</v>
      </c>
      <c r="C797" s="15" t="s">
        <v>9</v>
      </c>
      <c r="D797" s="15" t="s">
        <v>450</v>
      </c>
      <c r="E797" s="15" t="s">
        <v>213</v>
      </c>
      <c r="F797" s="16">
        <v>19624</v>
      </c>
      <c r="G797" s="16">
        <v>19624</v>
      </c>
      <c r="H797" s="16">
        <v>18865</v>
      </c>
      <c r="I797" s="16">
        <v>18865</v>
      </c>
      <c r="J797" s="18">
        <f t="shared" si="361"/>
        <v>96.132286995515699</v>
      </c>
      <c r="K797" s="18">
        <f t="shared" si="362"/>
        <v>96.132286995515699</v>
      </c>
    </row>
    <row r="798" spans="1:11" ht="82.5" x14ac:dyDescent="0.25">
      <c r="A798" s="14" t="s">
        <v>451</v>
      </c>
      <c r="B798" s="15" t="s">
        <v>71</v>
      </c>
      <c r="C798" s="15" t="s">
        <v>9</v>
      </c>
      <c r="D798" s="15" t="s">
        <v>452</v>
      </c>
      <c r="E798" s="15"/>
      <c r="F798" s="16">
        <f>F799</f>
        <v>214570</v>
      </c>
      <c r="G798" s="16">
        <f t="shared" ref="G798:I799" si="370">G799</f>
        <v>214570</v>
      </c>
      <c r="H798" s="16">
        <f t="shared" si="370"/>
        <v>212601</v>
      </c>
      <c r="I798" s="16">
        <f t="shared" si="370"/>
        <v>212601</v>
      </c>
      <c r="J798" s="18">
        <f t="shared" si="361"/>
        <v>99.082350748007642</v>
      </c>
      <c r="K798" s="18">
        <f t="shared" si="362"/>
        <v>99.082350748007642</v>
      </c>
    </row>
    <row r="799" spans="1:11" ht="33" x14ac:dyDescent="0.25">
      <c r="A799" s="14" t="s">
        <v>96</v>
      </c>
      <c r="B799" s="15" t="s">
        <v>71</v>
      </c>
      <c r="C799" s="15" t="s">
        <v>9</v>
      </c>
      <c r="D799" s="15" t="s">
        <v>452</v>
      </c>
      <c r="E799" s="15" t="s">
        <v>97</v>
      </c>
      <c r="F799" s="16">
        <f>F800</f>
        <v>214570</v>
      </c>
      <c r="G799" s="16">
        <f t="shared" si="370"/>
        <v>214570</v>
      </c>
      <c r="H799" s="16">
        <f t="shared" si="370"/>
        <v>212601</v>
      </c>
      <c r="I799" s="16">
        <f t="shared" si="370"/>
        <v>212601</v>
      </c>
      <c r="J799" s="18">
        <f t="shared" si="361"/>
        <v>99.082350748007642</v>
      </c>
      <c r="K799" s="18">
        <f t="shared" si="362"/>
        <v>99.082350748007642</v>
      </c>
    </row>
    <row r="800" spans="1:11" ht="16.5" x14ac:dyDescent="0.25">
      <c r="A800" s="14" t="s">
        <v>212</v>
      </c>
      <c r="B800" s="15" t="s">
        <v>71</v>
      </c>
      <c r="C800" s="15" t="s">
        <v>9</v>
      </c>
      <c r="D800" s="15" t="s">
        <v>452</v>
      </c>
      <c r="E800" s="15" t="s">
        <v>213</v>
      </c>
      <c r="F800" s="16">
        <v>214570</v>
      </c>
      <c r="G800" s="16">
        <v>214570</v>
      </c>
      <c r="H800" s="16">
        <v>212601</v>
      </c>
      <c r="I800" s="16">
        <v>212601</v>
      </c>
      <c r="J800" s="18">
        <f t="shared" si="361"/>
        <v>99.082350748007642</v>
      </c>
      <c r="K800" s="18">
        <f t="shared" si="362"/>
        <v>99.082350748007642</v>
      </c>
    </row>
    <row r="801" spans="1:11" ht="16.5" x14ac:dyDescent="0.25">
      <c r="A801" s="14" t="s">
        <v>22</v>
      </c>
      <c r="B801" s="15" t="s">
        <v>71</v>
      </c>
      <c r="C801" s="15" t="s">
        <v>9</v>
      </c>
      <c r="D801" s="15" t="s">
        <v>23</v>
      </c>
      <c r="E801" s="15"/>
      <c r="F801" s="16">
        <f>F802</f>
        <v>90</v>
      </c>
      <c r="G801" s="16">
        <f t="shared" ref="G801:I804" si="371">G802</f>
        <v>0</v>
      </c>
      <c r="H801" s="16">
        <f t="shared" si="371"/>
        <v>90</v>
      </c>
      <c r="I801" s="16">
        <f t="shared" si="371"/>
        <v>0</v>
      </c>
      <c r="J801" s="18">
        <f t="shared" si="361"/>
        <v>100</v>
      </c>
      <c r="K801" s="18"/>
    </row>
    <row r="802" spans="1:11" ht="16.5" x14ac:dyDescent="0.25">
      <c r="A802" s="14" t="s">
        <v>72</v>
      </c>
      <c r="B802" s="15" t="s">
        <v>71</v>
      </c>
      <c r="C802" s="15" t="s">
        <v>9</v>
      </c>
      <c r="D802" s="15" t="s">
        <v>73</v>
      </c>
      <c r="E802" s="15"/>
      <c r="F802" s="16">
        <f>F803</f>
        <v>90</v>
      </c>
      <c r="G802" s="16">
        <f t="shared" si="371"/>
        <v>0</v>
      </c>
      <c r="H802" s="16">
        <f t="shared" si="371"/>
        <v>90</v>
      </c>
      <c r="I802" s="16">
        <f t="shared" si="371"/>
        <v>0</v>
      </c>
      <c r="J802" s="18">
        <f t="shared" si="361"/>
        <v>100</v>
      </c>
      <c r="K802" s="18"/>
    </row>
    <row r="803" spans="1:11" ht="16.5" x14ac:dyDescent="0.25">
      <c r="A803" s="14" t="s">
        <v>415</v>
      </c>
      <c r="B803" s="15" t="s">
        <v>71</v>
      </c>
      <c r="C803" s="15" t="s">
        <v>9</v>
      </c>
      <c r="D803" s="15" t="s">
        <v>453</v>
      </c>
      <c r="E803" s="15"/>
      <c r="F803" s="16">
        <f>F804</f>
        <v>90</v>
      </c>
      <c r="G803" s="16">
        <f t="shared" si="371"/>
        <v>0</v>
      </c>
      <c r="H803" s="16">
        <f t="shared" si="371"/>
        <v>90</v>
      </c>
      <c r="I803" s="16">
        <f t="shared" si="371"/>
        <v>0</v>
      </c>
      <c r="J803" s="18">
        <f t="shared" si="361"/>
        <v>100</v>
      </c>
      <c r="K803" s="18"/>
    </row>
    <row r="804" spans="1:11" ht="16.5" x14ac:dyDescent="0.25">
      <c r="A804" s="14" t="s">
        <v>39</v>
      </c>
      <c r="B804" s="15" t="s">
        <v>71</v>
      </c>
      <c r="C804" s="15" t="s">
        <v>9</v>
      </c>
      <c r="D804" s="15" t="s">
        <v>453</v>
      </c>
      <c r="E804" s="15" t="s">
        <v>40</v>
      </c>
      <c r="F804" s="16">
        <f>F805</f>
        <v>90</v>
      </c>
      <c r="G804" s="16">
        <f t="shared" si="371"/>
        <v>0</v>
      </c>
      <c r="H804" s="16">
        <f t="shared" si="371"/>
        <v>90</v>
      </c>
      <c r="I804" s="16">
        <f t="shared" si="371"/>
        <v>0</v>
      </c>
      <c r="J804" s="18">
        <f t="shared" si="361"/>
        <v>100</v>
      </c>
      <c r="K804" s="18"/>
    </row>
    <row r="805" spans="1:11" ht="16.5" x14ac:dyDescent="0.25">
      <c r="A805" s="14" t="s">
        <v>41</v>
      </c>
      <c r="B805" s="15" t="s">
        <v>71</v>
      </c>
      <c r="C805" s="15" t="s">
        <v>9</v>
      </c>
      <c r="D805" s="15" t="s">
        <v>453</v>
      </c>
      <c r="E805" s="15" t="s">
        <v>42</v>
      </c>
      <c r="F805" s="16">
        <v>90</v>
      </c>
      <c r="G805" s="16">
        <v>0</v>
      </c>
      <c r="H805" s="16">
        <v>90</v>
      </c>
      <c r="I805" s="16">
        <v>0</v>
      </c>
      <c r="J805" s="18">
        <f t="shared" si="361"/>
        <v>100</v>
      </c>
      <c r="K805" s="18"/>
    </row>
    <row r="806" spans="1:11" ht="18.75" x14ac:dyDescent="0.3">
      <c r="A806" s="11" t="s">
        <v>454</v>
      </c>
      <c r="B806" s="12" t="s">
        <v>71</v>
      </c>
      <c r="C806" s="12" t="s">
        <v>21</v>
      </c>
      <c r="D806" s="12"/>
      <c r="E806" s="12"/>
      <c r="F806" s="13">
        <f>F807+F819</f>
        <v>1503891</v>
      </c>
      <c r="G806" s="13">
        <f t="shared" ref="G806:I806" si="372">G807+G819</f>
        <v>154849</v>
      </c>
      <c r="H806" s="13">
        <f t="shared" si="372"/>
        <v>1495231</v>
      </c>
      <c r="I806" s="13">
        <f t="shared" si="372"/>
        <v>151149</v>
      </c>
      <c r="J806" s="21">
        <f t="shared" si="361"/>
        <v>99.424160394603064</v>
      </c>
      <c r="K806" s="21">
        <f t="shared" si="362"/>
        <v>97.61057546383897</v>
      </c>
    </row>
    <row r="807" spans="1:11" ht="33" x14ac:dyDescent="0.25">
      <c r="A807" s="14" t="s">
        <v>455</v>
      </c>
      <c r="B807" s="15" t="s">
        <v>71</v>
      </c>
      <c r="C807" s="15" t="s">
        <v>21</v>
      </c>
      <c r="D807" s="15" t="s">
        <v>456</v>
      </c>
      <c r="E807" s="15"/>
      <c r="F807" s="16">
        <f>F808+F812+F816</f>
        <v>785161</v>
      </c>
      <c r="G807" s="16">
        <f t="shared" ref="G807:I807" si="373">G808+G812+G816</f>
        <v>30630</v>
      </c>
      <c r="H807" s="16">
        <f t="shared" si="373"/>
        <v>780633</v>
      </c>
      <c r="I807" s="16">
        <f t="shared" si="373"/>
        <v>30630</v>
      </c>
      <c r="J807" s="18">
        <f t="shared" si="361"/>
        <v>99.423302991361012</v>
      </c>
      <c r="K807" s="18">
        <f t="shared" si="362"/>
        <v>100</v>
      </c>
    </row>
    <row r="808" spans="1:11" ht="33" x14ac:dyDescent="0.25">
      <c r="A808" s="14" t="s">
        <v>92</v>
      </c>
      <c r="B808" s="15" t="s">
        <v>71</v>
      </c>
      <c r="C808" s="15" t="s">
        <v>21</v>
      </c>
      <c r="D808" s="15" t="s">
        <v>457</v>
      </c>
      <c r="E808" s="15"/>
      <c r="F808" s="16">
        <f>F809</f>
        <v>688512</v>
      </c>
      <c r="G808" s="16">
        <f t="shared" ref="G808:I810" si="374">G809</f>
        <v>0</v>
      </c>
      <c r="H808" s="16">
        <f t="shared" si="374"/>
        <v>688512</v>
      </c>
      <c r="I808" s="16">
        <f t="shared" si="374"/>
        <v>0</v>
      </c>
      <c r="J808" s="18">
        <f t="shared" si="361"/>
        <v>100</v>
      </c>
      <c r="K808" s="18"/>
    </row>
    <row r="809" spans="1:11" ht="16.5" x14ac:dyDescent="0.25">
      <c r="A809" s="14" t="s">
        <v>458</v>
      </c>
      <c r="B809" s="15" t="s">
        <v>71</v>
      </c>
      <c r="C809" s="15" t="s">
        <v>21</v>
      </c>
      <c r="D809" s="15" t="s">
        <v>459</v>
      </c>
      <c r="E809" s="15"/>
      <c r="F809" s="16">
        <f>F810</f>
        <v>688512</v>
      </c>
      <c r="G809" s="16">
        <f t="shared" si="374"/>
        <v>0</v>
      </c>
      <c r="H809" s="16">
        <f t="shared" si="374"/>
        <v>688512</v>
      </c>
      <c r="I809" s="16">
        <f t="shared" si="374"/>
        <v>0</v>
      </c>
      <c r="J809" s="18">
        <f t="shared" si="361"/>
        <v>100</v>
      </c>
      <c r="K809" s="18"/>
    </row>
    <row r="810" spans="1:11" ht="33" x14ac:dyDescent="0.25">
      <c r="A810" s="14" t="s">
        <v>96</v>
      </c>
      <c r="B810" s="15" t="s">
        <v>71</v>
      </c>
      <c r="C810" s="15" t="s">
        <v>21</v>
      </c>
      <c r="D810" s="15" t="s">
        <v>459</v>
      </c>
      <c r="E810" s="15" t="s">
        <v>97</v>
      </c>
      <c r="F810" s="16">
        <f>F811</f>
        <v>688512</v>
      </c>
      <c r="G810" s="16">
        <f t="shared" si="374"/>
        <v>0</v>
      </c>
      <c r="H810" s="16">
        <f t="shared" si="374"/>
        <v>688512</v>
      </c>
      <c r="I810" s="16">
        <f t="shared" si="374"/>
        <v>0</v>
      </c>
      <c r="J810" s="18">
        <f t="shared" si="361"/>
        <v>100</v>
      </c>
      <c r="K810" s="18"/>
    </row>
    <row r="811" spans="1:11" ht="16.5" x14ac:dyDescent="0.25">
      <c r="A811" s="14" t="s">
        <v>212</v>
      </c>
      <c r="B811" s="15" t="s">
        <v>71</v>
      </c>
      <c r="C811" s="15" t="s">
        <v>21</v>
      </c>
      <c r="D811" s="15" t="s">
        <v>459</v>
      </c>
      <c r="E811" s="15" t="s">
        <v>213</v>
      </c>
      <c r="F811" s="16">
        <v>688512</v>
      </c>
      <c r="G811" s="16">
        <v>0</v>
      </c>
      <c r="H811" s="16">
        <v>688512</v>
      </c>
      <c r="I811" s="16">
        <v>0</v>
      </c>
      <c r="J811" s="18">
        <f t="shared" si="361"/>
        <v>100</v>
      </c>
      <c r="K811" s="18"/>
    </row>
    <row r="812" spans="1:11" ht="16.5" x14ac:dyDescent="0.25">
      <c r="A812" s="14" t="s">
        <v>72</v>
      </c>
      <c r="B812" s="15" t="s">
        <v>71</v>
      </c>
      <c r="C812" s="15" t="s">
        <v>21</v>
      </c>
      <c r="D812" s="15" t="s">
        <v>460</v>
      </c>
      <c r="E812" s="15"/>
      <c r="F812" s="16">
        <f>F813</f>
        <v>64407</v>
      </c>
      <c r="G812" s="16">
        <f t="shared" ref="G812:I814" si="375">G813</f>
        <v>0</v>
      </c>
      <c r="H812" s="16">
        <f t="shared" si="375"/>
        <v>59879</v>
      </c>
      <c r="I812" s="16">
        <f t="shared" si="375"/>
        <v>0</v>
      </c>
      <c r="J812" s="18">
        <f t="shared" si="361"/>
        <v>92.96970826152436</v>
      </c>
      <c r="K812" s="18"/>
    </row>
    <row r="813" spans="1:11" ht="16.5" x14ac:dyDescent="0.25">
      <c r="A813" s="14" t="s">
        <v>461</v>
      </c>
      <c r="B813" s="15" t="s">
        <v>71</v>
      </c>
      <c r="C813" s="15" t="s">
        <v>21</v>
      </c>
      <c r="D813" s="15" t="s">
        <v>462</v>
      </c>
      <c r="E813" s="15"/>
      <c r="F813" s="16">
        <f>F814</f>
        <v>64407</v>
      </c>
      <c r="G813" s="16">
        <f t="shared" si="375"/>
        <v>0</v>
      </c>
      <c r="H813" s="16">
        <f t="shared" si="375"/>
        <v>59879</v>
      </c>
      <c r="I813" s="16">
        <f t="shared" si="375"/>
        <v>0</v>
      </c>
      <c r="J813" s="18">
        <f t="shared" si="361"/>
        <v>92.96970826152436</v>
      </c>
      <c r="K813" s="18"/>
    </row>
    <row r="814" spans="1:11" ht="33" x14ac:dyDescent="0.25">
      <c r="A814" s="14" t="s">
        <v>96</v>
      </c>
      <c r="B814" s="15" t="s">
        <v>71</v>
      </c>
      <c r="C814" s="15" t="s">
        <v>21</v>
      </c>
      <c r="D814" s="15" t="s">
        <v>462</v>
      </c>
      <c r="E814" s="15" t="s">
        <v>97</v>
      </c>
      <c r="F814" s="16">
        <f>F815</f>
        <v>64407</v>
      </c>
      <c r="G814" s="16">
        <f t="shared" si="375"/>
        <v>0</v>
      </c>
      <c r="H814" s="16">
        <f t="shared" si="375"/>
        <v>59879</v>
      </c>
      <c r="I814" s="16">
        <f t="shared" si="375"/>
        <v>0</v>
      </c>
      <c r="J814" s="18">
        <f t="shared" si="361"/>
        <v>92.96970826152436</v>
      </c>
      <c r="K814" s="18"/>
    </row>
    <row r="815" spans="1:11" ht="16.5" x14ac:dyDescent="0.25">
      <c r="A815" s="14" t="s">
        <v>212</v>
      </c>
      <c r="B815" s="15" t="s">
        <v>71</v>
      </c>
      <c r="C815" s="15" t="s">
        <v>21</v>
      </c>
      <c r="D815" s="15" t="s">
        <v>462</v>
      </c>
      <c r="E815" s="15" t="s">
        <v>213</v>
      </c>
      <c r="F815" s="16">
        <v>64407</v>
      </c>
      <c r="G815" s="16">
        <v>0</v>
      </c>
      <c r="H815" s="16">
        <v>59879</v>
      </c>
      <c r="I815" s="16">
        <v>0</v>
      </c>
      <c r="J815" s="18">
        <f t="shared" si="361"/>
        <v>92.96970826152436</v>
      </c>
      <c r="K815" s="18"/>
    </row>
    <row r="816" spans="1:11" ht="49.5" x14ac:dyDescent="0.25">
      <c r="A816" s="14" t="s">
        <v>463</v>
      </c>
      <c r="B816" s="15" t="s">
        <v>71</v>
      </c>
      <c r="C816" s="15" t="s">
        <v>21</v>
      </c>
      <c r="D816" s="15" t="s">
        <v>464</v>
      </c>
      <c r="E816" s="15"/>
      <c r="F816" s="16">
        <f>F817</f>
        <v>32242</v>
      </c>
      <c r="G816" s="16">
        <f t="shared" ref="G816:I817" si="376">G817</f>
        <v>30630</v>
      </c>
      <c r="H816" s="16">
        <f t="shared" si="376"/>
        <v>32242</v>
      </c>
      <c r="I816" s="16">
        <f t="shared" si="376"/>
        <v>30630</v>
      </c>
      <c r="J816" s="18">
        <f t="shared" si="361"/>
        <v>100</v>
      </c>
      <c r="K816" s="18">
        <f t="shared" si="362"/>
        <v>100</v>
      </c>
    </row>
    <row r="817" spans="1:11" ht="33" x14ac:dyDescent="0.25">
      <c r="A817" s="14" t="s">
        <v>96</v>
      </c>
      <c r="B817" s="15" t="s">
        <v>71</v>
      </c>
      <c r="C817" s="15" t="s">
        <v>21</v>
      </c>
      <c r="D817" s="15" t="s">
        <v>464</v>
      </c>
      <c r="E817" s="15" t="s">
        <v>97</v>
      </c>
      <c r="F817" s="16">
        <f>F818</f>
        <v>32242</v>
      </c>
      <c r="G817" s="16">
        <f t="shared" si="376"/>
        <v>30630</v>
      </c>
      <c r="H817" s="16">
        <f t="shared" si="376"/>
        <v>32242</v>
      </c>
      <c r="I817" s="16">
        <f t="shared" si="376"/>
        <v>30630</v>
      </c>
      <c r="J817" s="18">
        <f t="shared" si="361"/>
        <v>100</v>
      </c>
      <c r="K817" s="18">
        <f t="shared" si="362"/>
        <v>100</v>
      </c>
    </row>
    <row r="818" spans="1:11" ht="16.5" x14ac:dyDescent="0.25">
      <c r="A818" s="14" t="s">
        <v>212</v>
      </c>
      <c r="B818" s="15" t="s">
        <v>71</v>
      </c>
      <c r="C818" s="15" t="s">
        <v>21</v>
      </c>
      <c r="D818" s="15" t="s">
        <v>464</v>
      </c>
      <c r="E818" s="15" t="s">
        <v>213</v>
      </c>
      <c r="F818" s="16">
        <v>32242</v>
      </c>
      <c r="G818" s="16">
        <v>30630</v>
      </c>
      <c r="H818" s="16">
        <v>32242</v>
      </c>
      <c r="I818" s="16">
        <v>30630</v>
      </c>
      <c r="J818" s="18">
        <f t="shared" si="361"/>
        <v>100</v>
      </c>
      <c r="K818" s="18">
        <f t="shared" si="362"/>
        <v>100</v>
      </c>
    </row>
    <row r="819" spans="1:11" ht="49.5" x14ac:dyDescent="0.25">
      <c r="A819" s="14" t="s">
        <v>377</v>
      </c>
      <c r="B819" s="15" t="s">
        <v>71</v>
      </c>
      <c r="C819" s="15" t="s">
        <v>21</v>
      </c>
      <c r="D819" s="15" t="s">
        <v>378</v>
      </c>
      <c r="E819" s="15"/>
      <c r="F819" s="16">
        <f>F820+F824+F828+F831+F834</f>
        <v>718730</v>
      </c>
      <c r="G819" s="16">
        <f t="shared" ref="G819:I819" si="377">G820+G824+G828+G831+G834</f>
        <v>124219</v>
      </c>
      <c r="H819" s="16">
        <f t="shared" si="377"/>
        <v>714598</v>
      </c>
      <c r="I819" s="16">
        <f t="shared" si="377"/>
        <v>120519</v>
      </c>
      <c r="J819" s="18">
        <f t="shared" si="361"/>
        <v>99.425097046178678</v>
      </c>
      <c r="K819" s="18">
        <f t="shared" si="362"/>
        <v>97.021389642486255</v>
      </c>
    </row>
    <row r="820" spans="1:11" ht="33" x14ac:dyDescent="0.25">
      <c r="A820" s="14" t="s">
        <v>92</v>
      </c>
      <c r="B820" s="15" t="s">
        <v>71</v>
      </c>
      <c r="C820" s="15" t="s">
        <v>21</v>
      </c>
      <c r="D820" s="15" t="s">
        <v>379</v>
      </c>
      <c r="E820" s="15"/>
      <c r="F820" s="16">
        <f>F821</f>
        <v>554003</v>
      </c>
      <c r="G820" s="16">
        <f t="shared" ref="G820:I822" si="378">G821</f>
        <v>0</v>
      </c>
      <c r="H820" s="16">
        <f t="shared" si="378"/>
        <v>554003</v>
      </c>
      <c r="I820" s="16">
        <f t="shared" si="378"/>
        <v>0</v>
      </c>
      <c r="J820" s="18">
        <f t="shared" si="361"/>
        <v>100</v>
      </c>
      <c r="K820" s="18"/>
    </row>
    <row r="821" spans="1:11" ht="16.5" x14ac:dyDescent="0.25">
      <c r="A821" s="14" t="s">
        <v>458</v>
      </c>
      <c r="B821" s="15" t="s">
        <v>71</v>
      </c>
      <c r="C821" s="15" t="s">
        <v>21</v>
      </c>
      <c r="D821" s="15" t="s">
        <v>465</v>
      </c>
      <c r="E821" s="15"/>
      <c r="F821" s="16">
        <f>F822</f>
        <v>554003</v>
      </c>
      <c r="G821" s="16">
        <f t="shared" si="378"/>
        <v>0</v>
      </c>
      <c r="H821" s="16">
        <f t="shared" si="378"/>
        <v>554003</v>
      </c>
      <c r="I821" s="16">
        <f t="shared" si="378"/>
        <v>0</v>
      </c>
      <c r="J821" s="18">
        <f t="shared" si="361"/>
        <v>100</v>
      </c>
      <c r="K821" s="18"/>
    </row>
    <row r="822" spans="1:11" ht="33" x14ac:dyDescent="0.25">
      <c r="A822" s="14" t="s">
        <v>96</v>
      </c>
      <c r="B822" s="15" t="s">
        <v>71</v>
      </c>
      <c r="C822" s="15" t="s">
        <v>21</v>
      </c>
      <c r="D822" s="15" t="s">
        <v>465</v>
      </c>
      <c r="E822" s="15" t="s">
        <v>97</v>
      </c>
      <c r="F822" s="16">
        <f>F823</f>
        <v>554003</v>
      </c>
      <c r="G822" s="16">
        <f t="shared" si="378"/>
        <v>0</v>
      </c>
      <c r="H822" s="16">
        <f t="shared" si="378"/>
        <v>554003</v>
      </c>
      <c r="I822" s="16">
        <f t="shared" si="378"/>
        <v>0</v>
      </c>
      <c r="J822" s="18">
        <f t="shared" si="361"/>
        <v>100</v>
      </c>
      <c r="K822" s="18"/>
    </row>
    <row r="823" spans="1:11" ht="16.5" x14ac:dyDescent="0.25">
      <c r="A823" s="14" t="s">
        <v>212</v>
      </c>
      <c r="B823" s="15" t="s">
        <v>71</v>
      </c>
      <c r="C823" s="15" t="s">
        <v>21</v>
      </c>
      <c r="D823" s="15" t="s">
        <v>465</v>
      </c>
      <c r="E823" s="15" t="s">
        <v>213</v>
      </c>
      <c r="F823" s="16">
        <v>554003</v>
      </c>
      <c r="G823" s="16">
        <v>0</v>
      </c>
      <c r="H823" s="16">
        <v>554003</v>
      </c>
      <c r="I823" s="16">
        <v>0</v>
      </c>
      <c r="J823" s="18">
        <f t="shared" si="361"/>
        <v>100</v>
      </c>
      <c r="K823" s="18"/>
    </row>
    <row r="824" spans="1:11" ht="16.5" x14ac:dyDescent="0.25">
      <c r="A824" s="14" t="s">
        <v>72</v>
      </c>
      <c r="B824" s="15" t="s">
        <v>71</v>
      </c>
      <c r="C824" s="15" t="s">
        <v>21</v>
      </c>
      <c r="D824" s="15" t="s">
        <v>382</v>
      </c>
      <c r="E824" s="15"/>
      <c r="F824" s="16">
        <f>F825</f>
        <v>40163</v>
      </c>
      <c r="G824" s="16">
        <f t="shared" ref="G824:I826" si="379">G825</f>
        <v>0</v>
      </c>
      <c r="H824" s="16">
        <f t="shared" si="379"/>
        <v>39864</v>
      </c>
      <c r="I824" s="16">
        <f t="shared" si="379"/>
        <v>0</v>
      </c>
      <c r="J824" s="18">
        <f t="shared" si="361"/>
        <v>99.25553370017181</v>
      </c>
      <c r="K824" s="18"/>
    </row>
    <row r="825" spans="1:11" ht="16.5" x14ac:dyDescent="0.25">
      <c r="A825" s="14" t="s">
        <v>461</v>
      </c>
      <c r="B825" s="15" t="s">
        <v>71</v>
      </c>
      <c r="C825" s="15" t="s">
        <v>21</v>
      </c>
      <c r="D825" s="15" t="s">
        <v>466</v>
      </c>
      <c r="E825" s="15"/>
      <c r="F825" s="16">
        <f>F826</f>
        <v>40163</v>
      </c>
      <c r="G825" s="16">
        <f t="shared" si="379"/>
        <v>0</v>
      </c>
      <c r="H825" s="16">
        <f t="shared" si="379"/>
        <v>39864</v>
      </c>
      <c r="I825" s="16">
        <f t="shared" si="379"/>
        <v>0</v>
      </c>
      <c r="J825" s="18">
        <f t="shared" si="361"/>
        <v>99.25553370017181</v>
      </c>
      <c r="K825" s="18"/>
    </row>
    <row r="826" spans="1:11" ht="33" x14ac:dyDescent="0.25">
      <c r="A826" s="14" t="s">
        <v>96</v>
      </c>
      <c r="B826" s="15" t="s">
        <v>71</v>
      </c>
      <c r="C826" s="15" t="s">
        <v>21</v>
      </c>
      <c r="D826" s="15" t="s">
        <v>466</v>
      </c>
      <c r="E826" s="15" t="s">
        <v>97</v>
      </c>
      <c r="F826" s="16">
        <f>F827</f>
        <v>40163</v>
      </c>
      <c r="G826" s="16">
        <f t="shared" si="379"/>
        <v>0</v>
      </c>
      <c r="H826" s="16">
        <f t="shared" si="379"/>
        <v>39864</v>
      </c>
      <c r="I826" s="16">
        <f t="shared" si="379"/>
        <v>0</v>
      </c>
      <c r="J826" s="18">
        <f t="shared" si="361"/>
        <v>99.25553370017181</v>
      </c>
      <c r="K826" s="18"/>
    </row>
    <row r="827" spans="1:11" ht="16.5" x14ac:dyDescent="0.25">
      <c r="A827" s="14" t="s">
        <v>212</v>
      </c>
      <c r="B827" s="15" t="s">
        <v>71</v>
      </c>
      <c r="C827" s="15" t="s">
        <v>21</v>
      </c>
      <c r="D827" s="15" t="s">
        <v>466</v>
      </c>
      <c r="E827" s="15" t="s">
        <v>213</v>
      </c>
      <c r="F827" s="16">
        <v>40163</v>
      </c>
      <c r="G827" s="16">
        <v>0</v>
      </c>
      <c r="H827" s="16">
        <v>39864</v>
      </c>
      <c r="I827" s="16">
        <v>0</v>
      </c>
      <c r="J827" s="18">
        <f t="shared" si="361"/>
        <v>99.25553370017181</v>
      </c>
      <c r="K827" s="18"/>
    </row>
    <row r="828" spans="1:11" ht="99" x14ac:dyDescent="0.25">
      <c r="A828" s="14" t="s">
        <v>467</v>
      </c>
      <c r="B828" s="15" t="s">
        <v>71</v>
      </c>
      <c r="C828" s="15" t="s">
        <v>21</v>
      </c>
      <c r="D828" s="15" t="s">
        <v>468</v>
      </c>
      <c r="E828" s="15"/>
      <c r="F828" s="16">
        <f>F829</f>
        <v>11570</v>
      </c>
      <c r="G828" s="16">
        <f t="shared" ref="G828:I829" si="380">G829</f>
        <v>11570</v>
      </c>
      <c r="H828" s="16">
        <f t="shared" si="380"/>
        <v>10412</v>
      </c>
      <c r="I828" s="16">
        <f t="shared" si="380"/>
        <v>10412</v>
      </c>
      <c r="J828" s="18">
        <f t="shared" si="361"/>
        <v>89.991356957649089</v>
      </c>
      <c r="K828" s="18">
        <f t="shared" si="362"/>
        <v>89.991356957649089</v>
      </c>
    </row>
    <row r="829" spans="1:11" ht="33" x14ac:dyDescent="0.25">
      <c r="A829" s="14" t="s">
        <v>96</v>
      </c>
      <c r="B829" s="15" t="s">
        <v>71</v>
      </c>
      <c r="C829" s="15" t="s">
        <v>21</v>
      </c>
      <c r="D829" s="15" t="s">
        <v>468</v>
      </c>
      <c r="E829" s="15" t="s">
        <v>97</v>
      </c>
      <c r="F829" s="16">
        <f>F830</f>
        <v>11570</v>
      </c>
      <c r="G829" s="16">
        <f t="shared" si="380"/>
        <v>11570</v>
      </c>
      <c r="H829" s="16">
        <f t="shared" si="380"/>
        <v>10412</v>
      </c>
      <c r="I829" s="16">
        <f t="shared" si="380"/>
        <v>10412</v>
      </c>
      <c r="J829" s="18">
        <f t="shared" si="361"/>
        <v>89.991356957649089</v>
      </c>
      <c r="K829" s="18">
        <f t="shared" si="362"/>
        <v>89.991356957649089</v>
      </c>
    </row>
    <row r="830" spans="1:11" ht="16.5" x14ac:dyDescent="0.25">
      <c r="A830" s="14" t="s">
        <v>212</v>
      </c>
      <c r="B830" s="15" t="s">
        <v>71</v>
      </c>
      <c r="C830" s="15" t="s">
        <v>21</v>
      </c>
      <c r="D830" s="15" t="s">
        <v>468</v>
      </c>
      <c r="E830" s="15" t="s">
        <v>213</v>
      </c>
      <c r="F830" s="16">
        <v>11570</v>
      </c>
      <c r="G830" s="16">
        <v>11570</v>
      </c>
      <c r="H830" s="16">
        <v>10412</v>
      </c>
      <c r="I830" s="16">
        <v>10412</v>
      </c>
      <c r="J830" s="18">
        <f t="shared" si="361"/>
        <v>89.991356957649089</v>
      </c>
      <c r="K830" s="18">
        <f t="shared" si="362"/>
        <v>89.991356957649089</v>
      </c>
    </row>
    <row r="831" spans="1:11" ht="49.5" x14ac:dyDescent="0.25">
      <c r="A831" s="14" t="s">
        <v>469</v>
      </c>
      <c r="B831" s="15" t="s">
        <v>71</v>
      </c>
      <c r="C831" s="15" t="s">
        <v>21</v>
      </c>
      <c r="D831" s="15" t="s">
        <v>470</v>
      </c>
      <c r="E831" s="15"/>
      <c r="F831" s="16">
        <f>F832</f>
        <v>106089</v>
      </c>
      <c r="G831" s="16">
        <f t="shared" ref="G831:I832" si="381">G832</f>
        <v>106089</v>
      </c>
      <c r="H831" s="16">
        <f t="shared" si="381"/>
        <v>106089</v>
      </c>
      <c r="I831" s="16">
        <f t="shared" si="381"/>
        <v>106089</v>
      </c>
      <c r="J831" s="18">
        <f t="shared" si="361"/>
        <v>100</v>
      </c>
      <c r="K831" s="18">
        <f t="shared" si="362"/>
        <v>100</v>
      </c>
    </row>
    <row r="832" spans="1:11" ht="33" x14ac:dyDescent="0.25">
      <c r="A832" s="14" t="s">
        <v>96</v>
      </c>
      <c r="B832" s="15" t="s">
        <v>71</v>
      </c>
      <c r="C832" s="15" t="s">
        <v>21</v>
      </c>
      <c r="D832" s="15" t="s">
        <v>470</v>
      </c>
      <c r="E832" s="15" t="s">
        <v>97</v>
      </c>
      <c r="F832" s="16">
        <f>F833</f>
        <v>106089</v>
      </c>
      <c r="G832" s="16">
        <f t="shared" si="381"/>
        <v>106089</v>
      </c>
      <c r="H832" s="16">
        <f t="shared" si="381"/>
        <v>106089</v>
      </c>
      <c r="I832" s="16">
        <f t="shared" si="381"/>
        <v>106089</v>
      </c>
      <c r="J832" s="18">
        <f t="shared" si="361"/>
        <v>100</v>
      </c>
      <c r="K832" s="18">
        <f t="shared" si="362"/>
        <v>100</v>
      </c>
    </row>
    <row r="833" spans="1:11" ht="16.5" x14ac:dyDescent="0.25">
      <c r="A833" s="14" t="s">
        <v>212</v>
      </c>
      <c r="B833" s="15" t="s">
        <v>71</v>
      </c>
      <c r="C833" s="15" t="s">
        <v>21</v>
      </c>
      <c r="D833" s="15" t="s">
        <v>470</v>
      </c>
      <c r="E833" s="15" t="s">
        <v>213</v>
      </c>
      <c r="F833" s="16">
        <v>106089</v>
      </c>
      <c r="G833" s="16">
        <v>106089</v>
      </c>
      <c r="H833" s="16">
        <v>106089</v>
      </c>
      <c r="I833" s="16">
        <v>106089</v>
      </c>
      <c r="J833" s="18">
        <f t="shared" si="361"/>
        <v>100</v>
      </c>
      <c r="K833" s="18">
        <f t="shared" si="362"/>
        <v>100</v>
      </c>
    </row>
    <row r="834" spans="1:11" ht="49.5" x14ac:dyDescent="0.25">
      <c r="A834" s="14" t="s">
        <v>471</v>
      </c>
      <c r="B834" s="15" t="s">
        <v>71</v>
      </c>
      <c r="C834" s="15" t="s">
        <v>21</v>
      </c>
      <c r="D834" s="15" t="s">
        <v>472</v>
      </c>
      <c r="E834" s="15"/>
      <c r="F834" s="16">
        <f>F835</f>
        <v>6905</v>
      </c>
      <c r="G834" s="16">
        <f t="shared" ref="G834:I835" si="382">G835</f>
        <v>6560</v>
      </c>
      <c r="H834" s="16">
        <f t="shared" si="382"/>
        <v>4230</v>
      </c>
      <c r="I834" s="16">
        <f t="shared" si="382"/>
        <v>4018</v>
      </c>
      <c r="J834" s="18">
        <f t="shared" si="361"/>
        <v>61.259956553222302</v>
      </c>
      <c r="K834" s="18">
        <f t="shared" si="362"/>
        <v>61.250000000000007</v>
      </c>
    </row>
    <row r="835" spans="1:11" ht="33" x14ac:dyDescent="0.25">
      <c r="A835" s="14" t="s">
        <v>96</v>
      </c>
      <c r="B835" s="15" t="s">
        <v>71</v>
      </c>
      <c r="C835" s="15" t="s">
        <v>21</v>
      </c>
      <c r="D835" s="15" t="s">
        <v>472</v>
      </c>
      <c r="E835" s="15" t="s">
        <v>97</v>
      </c>
      <c r="F835" s="16">
        <f>F836</f>
        <v>6905</v>
      </c>
      <c r="G835" s="16">
        <f t="shared" si="382"/>
        <v>6560</v>
      </c>
      <c r="H835" s="16">
        <f t="shared" si="382"/>
        <v>4230</v>
      </c>
      <c r="I835" s="16">
        <f t="shared" si="382"/>
        <v>4018</v>
      </c>
      <c r="J835" s="18">
        <f t="shared" si="361"/>
        <v>61.259956553222302</v>
      </c>
      <c r="K835" s="18">
        <f t="shared" si="362"/>
        <v>61.250000000000007</v>
      </c>
    </row>
    <row r="836" spans="1:11" ht="16.5" x14ac:dyDescent="0.25">
      <c r="A836" s="14" t="s">
        <v>212</v>
      </c>
      <c r="B836" s="15" t="s">
        <v>71</v>
      </c>
      <c r="C836" s="15" t="s">
        <v>21</v>
      </c>
      <c r="D836" s="15" t="s">
        <v>472</v>
      </c>
      <c r="E836" s="15" t="s">
        <v>213</v>
      </c>
      <c r="F836" s="16">
        <v>6905</v>
      </c>
      <c r="G836" s="16">
        <v>6560</v>
      </c>
      <c r="H836" s="16">
        <v>4230</v>
      </c>
      <c r="I836" s="16">
        <f>4019-1</f>
        <v>4018</v>
      </c>
      <c r="J836" s="18">
        <f t="shared" si="361"/>
        <v>61.259956553222302</v>
      </c>
      <c r="K836" s="18">
        <f t="shared" si="362"/>
        <v>61.250000000000007</v>
      </c>
    </row>
    <row r="837" spans="1:11" ht="56.25" x14ac:dyDescent="0.3">
      <c r="A837" s="11" t="s">
        <v>473</v>
      </c>
      <c r="B837" s="12" t="s">
        <v>71</v>
      </c>
      <c r="C837" s="12" t="s">
        <v>203</v>
      </c>
      <c r="D837" s="12"/>
      <c r="E837" s="12"/>
      <c r="F837" s="13">
        <f>F838</f>
        <v>5830</v>
      </c>
      <c r="G837" s="13">
        <f t="shared" ref="G837:I837" si="383">G838</f>
        <v>0</v>
      </c>
      <c r="H837" s="13">
        <f t="shared" si="383"/>
        <v>5830</v>
      </c>
      <c r="I837" s="13">
        <f t="shared" si="383"/>
        <v>0</v>
      </c>
      <c r="J837" s="21">
        <f t="shared" si="361"/>
        <v>100</v>
      </c>
      <c r="K837" s="21"/>
    </row>
    <row r="838" spans="1:11" ht="99" x14ac:dyDescent="0.25">
      <c r="A838" s="14" t="s">
        <v>85</v>
      </c>
      <c r="B838" s="15" t="s">
        <v>71</v>
      </c>
      <c r="C838" s="15" t="s">
        <v>203</v>
      </c>
      <c r="D838" s="15" t="s">
        <v>86</v>
      </c>
      <c r="E838" s="15"/>
      <c r="F838" s="16">
        <f>F839</f>
        <v>5830</v>
      </c>
      <c r="G838" s="16">
        <f t="shared" ref="G838:I841" si="384">G839</f>
        <v>0</v>
      </c>
      <c r="H838" s="16">
        <f t="shared" si="384"/>
        <v>5830</v>
      </c>
      <c r="I838" s="16">
        <f t="shared" si="384"/>
        <v>0</v>
      </c>
      <c r="J838" s="18">
        <f t="shared" ref="J838:J901" si="385">H838/F838*100</f>
        <v>100</v>
      </c>
      <c r="K838" s="18"/>
    </row>
    <row r="839" spans="1:11" ht="33" x14ac:dyDescent="0.25">
      <c r="A839" s="14" t="s">
        <v>92</v>
      </c>
      <c r="B839" s="15" t="s">
        <v>71</v>
      </c>
      <c r="C839" s="15" t="s">
        <v>203</v>
      </c>
      <c r="D839" s="15" t="s">
        <v>209</v>
      </c>
      <c r="E839" s="15"/>
      <c r="F839" s="16">
        <f>F840</f>
        <v>5830</v>
      </c>
      <c r="G839" s="16">
        <f t="shared" si="384"/>
        <v>0</v>
      </c>
      <c r="H839" s="16">
        <f t="shared" si="384"/>
        <v>5830</v>
      </c>
      <c r="I839" s="16">
        <f t="shared" si="384"/>
        <v>0</v>
      </c>
      <c r="J839" s="18">
        <f t="shared" si="385"/>
        <v>100</v>
      </c>
      <c r="K839" s="18"/>
    </row>
    <row r="840" spans="1:11" ht="66" x14ac:dyDescent="0.25">
      <c r="A840" s="14" t="s">
        <v>474</v>
      </c>
      <c r="B840" s="15" t="s">
        <v>71</v>
      </c>
      <c r="C840" s="15" t="s">
        <v>203</v>
      </c>
      <c r="D840" s="15" t="s">
        <v>475</v>
      </c>
      <c r="E840" s="15"/>
      <c r="F840" s="16">
        <f>F841</f>
        <v>5830</v>
      </c>
      <c r="G840" s="16">
        <f t="shared" si="384"/>
        <v>0</v>
      </c>
      <c r="H840" s="16">
        <f t="shared" si="384"/>
        <v>5830</v>
      </c>
      <c r="I840" s="16">
        <f t="shared" si="384"/>
        <v>0</v>
      </c>
      <c r="J840" s="18">
        <f t="shared" si="385"/>
        <v>100</v>
      </c>
      <c r="K840" s="18"/>
    </row>
    <row r="841" spans="1:11" ht="33" x14ac:dyDescent="0.25">
      <c r="A841" s="14" t="s">
        <v>96</v>
      </c>
      <c r="B841" s="15" t="s">
        <v>71</v>
      </c>
      <c r="C841" s="15" t="s">
        <v>203</v>
      </c>
      <c r="D841" s="15" t="s">
        <v>475</v>
      </c>
      <c r="E841" s="15" t="s">
        <v>97</v>
      </c>
      <c r="F841" s="16">
        <f>F842</f>
        <v>5830</v>
      </c>
      <c r="G841" s="16">
        <f t="shared" si="384"/>
        <v>0</v>
      </c>
      <c r="H841" s="16">
        <f t="shared" si="384"/>
        <v>5830</v>
      </c>
      <c r="I841" s="16">
        <f t="shared" si="384"/>
        <v>0</v>
      </c>
      <c r="J841" s="18">
        <f t="shared" si="385"/>
        <v>100</v>
      </c>
      <c r="K841" s="18"/>
    </row>
    <row r="842" spans="1:11" ht="16.5" x14ac:dyDescent="0.25">
      <c r="A842" s="14" t="s">
        <v>212</v>
      </c>
      <c r="B842" s="15" t="s">
        <v>71</v>
      </c>
      <c r="C842" s="15" t="s">
        <v>203</v>
      </c>
      <c r="D842" s="15" t="s">
        <v>475</v>
      </c>
      <c r="E842" s="15" t="s">
        <v>213</v>
      </c>
      <c r="F842" s="16">
        <v>5830</v>
      </c>
      <c r="G842" s="16">
        <v>0</v>
      </c>
      <c r="H842" s="16">
        <v>5830</v>
      </c>
      <c r="I842" s="16">
        <v>0</v>
      </c>
      <c r="J842" s="18">
        <f t="shared" si="385"/>
        <v>100</v>
      </c>
      <c r="K842" s="18"/>
    </row>
    <row r="843" spans="1:11" ht="18.75" x14ac:dyDescent="0.3">
      <c r="A843" s="11" t="s">
        <v>476</v>
      </c>
      <c r="B843" s="12" t="s">
        <v>71</v>
      </c>
      <c r="C843" s="12" t="s">
        <v>71</v>
      </c>
      <c r="D843" s="12"/>
      <c r="E843" s="12"/>
      <c r="F843" s="13">
        <f>F844+F856</f>
        <v>78359</v>
      </c>
      <c r="G843" s="13">
        <f t="shared" ref="G843:I843" si="386">G844+G856</f>
        <v>18164</v>
      </c>
      <c r="H843" s="13">
        <f t="shared" si="386"/>
        <v>78108</v>
      </c>
      <c r="I843" s="13">
        <f t="shared" si="386"/>
        <v>18151</v>
      </c>
      <c r="J843" s="21">
        <f t="shared" si="385"/>
        <v>99.679679424188677</v>
      </c>
      <c r="K843" s="21">
        <f t="shared" ref="K843:K898" si="387">I843/G843*100</f>
        <v>99.928429861264036</v>
      </c>
    </row>
    <row r="844" spans="1:11" ht="33" x14ac:dyDescent="0.25">
      <c r="A844" s="14" t="s">
        <v>477</v>
      </c>
      <c r="B844" s="15" t="s">
        <v>71</v>
      </c>
      <c r="C844" s="15" t="s">
        <v>71</v>
      </c>
      <c r="D844" s="15" t="s">
        <v>478</v>
      </c>
      <c r="E844" s="15"/>
      <c r="F844" s="16">
        <f>F845+F849+F853</f>
        <v>78309</v>
      </c>
      <c r="G844" s="16">
        <f t="shared" ref="G844:I844" si="388">G845+G849+G853</f>
        <v>18164</v>
      </c>
      <c r="H844" s="16">
        <f t="shared" si="388"/>
        <v>78108</v>
      </c>
      <c r="I844" s="16">
        <f t="shared" si="388"/>
        <v>18151</v>
      </c>
      <c r="J844" s="18">
        <f t="shared" si="385"/>
        <v>99.743324522085587</v>
      </c>
      <c r="K844" s="18">
        <f t="shared" si="387"/>
        <v>99.928429861264036</v>
      </c>
    </row>
    <row r="845" spans="1:11" ht="33" x14ac:dyDescent="0.25">
      <c r="A845" s="14" t="s">
        <v>92</v>
      </c>
      <c r="B845" s="15" t="s">
        <v>71</v>
      </c>
      <c r="C845" s="15" t="s">
        <v>71</v>
      </c>
      <c r="D845" s="15" t="s">
        <v>479</v>
      </c>
      <c r="E845" s="15"/>
      <c r="F845" s="16">
        <f>F846</f>
        <v>53748</v>
      </c>
      <c r="G845" s="16">
        <f t="shared" ref="G845:I847" si="389">G846</f>
        <v>0</v>
      </c>
      <c r="H845" s="16">
        <f t="shared" si="389"/>
        <v>53748</v>
      </c>
      <c r="I845" s="16">
        <f t="shared" si="389"/>
        <v>0</v>
      </c>
      <c r="J845" s="18">
        <f t="shared" si="385"/>
        <v>100</v>
      </c>
      <c r="K845" s="18"/>
    </row>
    <row r="846" spans="1:11" ht="33" x14ac:dyDescent="0.25">
      <c r="A846" s="14" t="s">
        <v>480</v>
      </c>
      <c r="B846" s="15" t="s">
        <v>71</v>
      </c>
      <c r="C846" s="15" t="s">
        <v>71</v>
      </c>
      <c r="D846" s="15" t="s">
        <v>481</v>
      </c>
      <c r="E846" s="15"/>
      <c r="F846" s="16">
        <f>F847</f>
        <v>53748</v>
      </c>
      <c r="G846" s="16">
        <f t="shared" si="389"/>
        <v>0</v>
      </c>
      <c r="H846" s="16">
        <f t="shared" si="389"/>
        <v>53748</v>
      </c>
      <c r="I846" s="16">
        <f t="shared" si="389"/>
        <v>0</v>
      </c>
      <c r="J846" s="18">
        <f t="shared" si="385"/>
        <v>100</v>
      </c>
      <c r="K846" s="18"/>
    </row>
    <row r="847" spans="1:11" ht="33" x14ac:dyDescent="0.25">
      <c r="A847" s="14" t="s">
        <v>96</v>
      </c>
      <c r="B847" s="15" t="s">
        <v>71</v>
      </c>
      <c r="C847" s="15" t="s">
        <v>71</v>
      </c>
      <c r="D847" s="15" t="s">
        <v>481</v>
      </c>
      <c r="E847" s="15" t="s">
        <v>97</v>
      </c>
      <c r="F847" s="16">
        <f>F848</f>
        <v>53748</v>
      </c>
      <c r="G847" s="16">
        <f t="shared" si="389"/>
        <v>0</v>
      </c>
      <c r="H847" s="16">
        <f t="shared" si="389"/>
        <v>53748</v>
      </c>
      <c r="I847" s="16">
        <f t="shared" si="389"/>
        <v>0</v>
      </c>
      <c r="J847" s="18">
        <f t="shared" si="385"/>
        <v>100</v>
      </c>
      <c r="K847" s="18"/>
    </row>
    <row r="848" spans="1:11" ht="16.5" x14ac:dyDescent="0.25">
      <c r="A848" s="14" t="s">
        <v>212</v>
      </c>
      <c r="B848" s="15" t="s">
        <v>71</v>
      </c>
      <c r="C848" s="15" t="s">
        <v>71</v>
      </c>
      <c r="D848" s="15" t="s">
        <v>481</v>
      </c>
      <c r="E848" s="15" t="s">
        <v>213</v>
      </c>
      <c r="F848" s="16">
        <v>53748</v>
      </c>
      <c r="G848" s="16">
        <v>0</v>
      </c>
      <c r="H848" s="16">
        <v>53748</v>
      </c>
      <c r="I848" s="16">
        <v>0</v>
      </c>
      <c r="J848" s="18">
        <f t="shared" si="385"/>
        <v>100</v>
      </c>
      <c r="K848" s="18"/>
    </row>
    <row r="849" spans="1:11" ht="16.5" x14ac:dyDescent="0.25">
      <c r="A849" s="14" t="s">
        <v>72</v>
      </c>
      <c r="B849" s="15" t="s">
        <v>71</v>
      </c>
      <c r="C849" s="15" t="s">
        <v>71</v>
      </c>
      <c r="D849" s="15" t="s">
        <v>482</v>
      </c>
      <c r="E849" s="15"/>
      <c r="F849" s="16">
        <f>F850</f>
        <v>811</v>
      </c>
      <c r="G849" s="16">
        <f t="shared" ref="G849:I851" si="390">G850</f>
        <v>0</v>
      </c>
      <c r="H849" s="16">
        <f t="shared" si="390"/>
        <v>686</v>
      </c>
      <c r="I849" s="16">
        <f t="shared" si="390"/>
        <v>0</v>
      </c>
      <c r="J849" s="18">
        <f t="shared" si="385"/>
        <v>84.58692971639951</v>
      </c>
      <c r="K849" s="18"/>
    </row>
    <row r="850" spans="1:11" ht="16.5" x14ac:dyDescent="0.25">
      <c r="A850" s="14" t="s">
        <v>483</v>
      </c>
      <c r="B850" s="15" t="s">
        <v>71</v>
      </c>
      <c r="C850" s="15" t="s">
        <v>71</v>
      </c>
      <c r="D850" s="15" t="s">
        <v>484</v>
      </c>
      <c r="E850" s="15"/>
      <c r="F850" s="16">
        <f>F851</f>
        <v>811</v>
      </c>
      <c r="G850" s="16">
        <f t="shared" si="390"/>
        <v>0</v>
      </c>
      <c r="H850" s="16">
        <f t="shared" si="390"/>
        <v>686</v>
      </c>
      <c r="I850" s="16">
        <f t="shared" si="390"/>
        <v>0</v>
      </c>
      <c r="J850" s="18">
        <f t="shared" si="385"/>
        <v>84.58692971639951</v>
      </c>
      <c r="K850" s="18"/>
    </row>
    <row r="851" spans="1:11" ht="33" x14ac:dyDescent="0.25">
      <c r="A851" s="14" t="s">
        <v>96</v>
      </c>
      <c r="B851" s="15" t="s">
        <v>71</v>
      </c>
      <c r="C851" s="15" t="s">
        <v>71</v>
      </c>
      <c r="D851" s="15" t="s">
        <v>484</v>
      </c>
      <c r="E851" s="15" t="s">
        <v>97</v>
      </c>
      <c r="F851" s="16">
        <f>F852</f>
        <v>811</v>
      </c>
      <c r="G851" s="16">
        <f t="shared" si="390"/>
        <v>0</v>
      </c>
      <c r="H851" s="16">
        <f t="shared" si="390"/>
        <v>686</v>
      </c>
      <c r="I851" s="16">
        <f t="shared" si="390"/>
        <v>0</v>
      </c>
      <c r="J851" s="18">
        <f t="shared" si="385"/>
        <v>84.58692971639951</v>
      </c>
      <c r="K851" s="18"/>
    </row>
    <row r="852" spans="1:11" ht="16.5" x14ac:dyDescent="0.25">
      <c r="A852" s="14" t="s">
        <v>212</v>
      </c>
      <c r="B852" s="15" t="s">
        <v>71</v>
      </c>
      <c r="C852" s="15" t="s">
        <v>71</v>
      </c>
      <c r="D852" s="15" t="s">
        <v>484</v>
      </c>
      <c r="E852" s="15" t="s">
        <v>213</v>
      </c>
      <c r="F852" s="16">
        <v>811</v>
      </c>
      <c r="G852" s="16">
        <v>0</v>
      </c>
      <c r="H852" s="16">
        <v>686</v>
      </c>
      <c r="I852" s="16">
        <v>0</v>
      </c>
      <c r="J852" s="18">
        <f t="shared" si="385"/>
        <v>84.58692971639951</v>
      </c>
      <c r="K852" s="18"/>
    </row>
    <row r="853" spans="1:11" ht="36.75" customHeight="1" x14ac:dyDescent="0.25">
      <c r="A853" s="14" t="s">
        <v>485</v>
      </c>
      <c r="B853" s="15" t="s">
        <v>71</v>
      </c>
      <c r="C853" s="15" t="s">
        <v>71</v>
      </c>
      <c r="D853" s="15" t="s">
        <v>486</v>
      </c>
      <c r="E853" s="15"/>
      <c r="F853" s="16">
        <f>F854</f>
        <v>23750</v>
      </c>
      <c r="G853" s="16">
        <f t="shared" ref="G853:I854" si="391">G854</f>
        <v>18164</v>
      </c>
      <c r="H853" s="16">
        <f t="shared" si="391"/>
        <v>23674</v>
      </c>
      <c r="I853" s="16">
        <f t="shared" si="391"/>
        <v>18151</v>
      </c>
      <c r="J853" s="18">
        <f t="shared" si="385"/>
        <v>99.68</v>
      </c>
      <c r="K853" s="18">
        <f t="shared" si="387"/>
        <v>99.928429861264036</v>
      </c>
    </row>
    <row r="854" spans="1:11" ht="33" x14ac:dyDescent="0.25">
      <c r="A854" s="14" t="s">
        <v>96</v>
      </c>
      <c r="B854" s="15" t="s">
        <v>71</v>
      </c>
      <c r="C854" s="15" t="s">
        <v>71</v>
      </c>
      <c r="D854" s="15" t="s">
        <v>486</v>
      </c>
      <c r="E854" s="15" t="s">
        <v>97</v>
      </c>
      <c r="F854" s="16">
        <f>F855</f>
        <v>23750</v>
      </c>
      <c r="G854" s="16">
        <f t="shared" si="391"/>
        <v>18164</v>
      </c>
      <c r="H854" s="16">
        <f t="shared" si="391"/>
        <v>23674</v>
      </c>
      <c r="I854" s="16">
        <f t="shared" si="391"/>
        <v>18151</v>
      </c>
      <c r="J854" s="18">
        <f t="shared" si="385"/>
        <v>99.68</v>
      </c>
      <c r="K854" s="18">
        <f t="shared" si="387"/>
        <v>99.928429861264036</v>
      </c>
    </row>
    <row r="855" spans="1:11" ht="16.5" x14ac:dyDescent="0.25">
      <c r="A855" s="14" t="s">
        <v>212</v>
      </c>
      <c r="B855" s="15" t="s">
        <v>71</v>
      </c>
      <c r="C855" s="15" t="s">
        <v>71</v>
      </c>
      <c r="D855" s="15" t="s">
        <v>486</v>
      </c>
      <c r="E855" s="15" t="s">
        <v>213</v>
      </c>
      <c r="F855" s="16">
        <v>23750</v>
      </c>
      <c r="G855" s="16">
        <v>18164</v>
      </c>
      <c r="H855" s="16">
        <v>23674</v>
      </c>
      <c r="I855" s="16">
        <v>18151</v>
      </c>
      <c r="J855" s="18">
        <f t="shared" si="385"/>
        <v>99.68</v>
      </c>
      <c r="K855" s="18">
        <f t="shared" si="387"/>
        <v>99.928429861264036</v>
      </c>
    </row>
    <row r="856" spans="1:11" ht="49.5" x14ac:dyDescent="0.25">
      <c r="A856" s="14" t="s">
        <v>189</v>
      </c>
      <c r="B856" s="15" t="s">
        <v>71</v>
      </c>
      <c r="C856" s="15" t="s">
        <v>71</v>
      </c>
      <c r="D856" s="15" t="s">
        <v>190</v>
      </c>
      <c r="E856" s="15"/>
      <c r="F856" s="16">
        <f>F857</f>
        <v>50</v>
      </c>
      <c r="G856" s="16">
        <f t="shared" ref="G856:I859" si="392">G857</f>
        <v>0</v>
      </c>
      <c r="H856" s="16">
        <f t="shared" si="392"/>
        <v>0</v>
      </c>
      <c r="I856" s="16">
        <f t="shared" si="392"/>
        <v>0</v>
      </c>
      <c r="J856" s="18">
        <f t="shared" si="385"/>
        <v>0</v>
      </c>
      <c r="K856" s="18"/>
    </row>
    <row r="857" spans="1:11" ht="16.5" x14ac:dyDescent="0.25">
      <c r="A857" s="14" t="s">
        <v>72</v>
      </c>
      <c r="B857" s="15" t="s">
        <v>71</v>
      </c>
      <c r="C857" s="15" t="s">
        <v>71</v>
      </c>
      <c r="D857" s="15" t="s">
        <v>191</v>
      </c>
      <c r="E857" s="15"/>
      <c r="F857" s="16">
        <f>F858</f>
        <v>50</v>
      </c>
      <c r="G857" s="16">
        <f t="shared" si="392"/>
        <v>0</v>
      </c>
      <c r="H857" s="16">
        <f t="shared" si="392"/>
        <v>0</v>
      </c>
      <c r="I857" s="16">
        <f t="shared" si="392"/>
        <v>0</v>
      </c>
      <c r="J857" s="18">
        <f t="shared" si="385"/>
        <v>0</v>
      </c>
      <c r="K857" s="18"/>
    </row>
    <row r="858" spans="1:11" ht="16.5" x14ac:dyDescent="0.25">
      <c r="A858" s="14" t="s">
        <v>483</v>
      </c>
      <c r="B858" s="15" t="s">
        <v>71</v>
      </c>
      <c r="C858" s="15" t="s">
        <v>71</v>
      </c>
      <c r="D858" s="15" t="s">
        <v>487</v>
      </c>
      <c r="E858" s="15"/>
      <c r="F858" s="16">
        <f>F859</f>
        <v>50</v>
      </c>
      <c r="G858" s="16">
        <f t="shared" si="392"/>
        <v>0</v>
      </c>
      <c r="H858" s="16">
        <f t="shared" si="392"/>
        <v>0</v>
      </c>
      <c r="I858" s="16">
        <f t="shared" si="392"/>
        <v>0</v>
      </c>
      <c r="J858" s="18">
        <f t="shared" si="385"/>
        <v>0</v>
      </c>
      <c r="K858" s="18"/>
    </row>
    <row r="859" spans="1:11" ht="33" x14ac:dyDescent="0.25">
      <c r="A859" s="14" t="s">
        <v>96</v>
      </c>
      <c r="B859" s="15" t="s">
        <v>71</v>
      </c>
      <c r="C859" s="15" t="s">
        <v>71</v>
      </c>
      <c r="D859" s="15" t="s">
        <v>487</v>
      </c>
      <c r="E859" s="15" t="s">
        <v>97</v>
      </c>
      <c r="F859" s="16">
        <f>F860</f>
        <v>50</v>
      </c>
      <c r="G859" s="16">
        <f t="shared" si="392"/>
        <v>0</v>
      </c>
      <c r="H859" s="16">
        <f t="shared" si="392"/>
        <v>0</v>
      </c>
      <c r="I859" s="16">
        <f t="shared" si="392"/>
        <v>0</v>
      </c>
      <c r="J859" s="18">
        <f t="shared" si="385"/>
        <v>0</v>
      </c>
      <c r="K859" s="18"/>
    </row>
    <row r="860" spans="1:11" ht="16.5" x14ac:dyDescent="0.25">
      <c r="A860" s="14" t="s">
        <v>212</v>
      </c>
      <c r="B860" s="15" t="s">
        <v>71</v>
      </c>
      <c r="C860" s="15" t="s">
        <v>71</v>
      </c>
      <c r="D860" s="15" t="s">
        <v>487</v>
      </c>
      <c r="E860" s="15" t="s">
        <v>213</v>
      </c>
      <c r="F860" s="16">
        <v>50</v>
      </c>
      <c r="G860" s="16">
        <v>0</v>
      </c>
      <c r="H860" s="16"/>
      <c r="I860" s="16">
        <v>0</v>
      </c>
      <c r="J860" s="18">
        <f t="shared" si="385"/>
        <v>0</v>
      </c>
      <c r="K860" s="18"/>
    </row>
    <row r="861" spans="1:11" ht="18.75" x14ac:dyDescent="0.3">
      <c r="A861" s="11" t="s">
        <v>488</v>
      </c>
      <c r="B861" s="12" t="s">
        <v>71</v>
      </c>
      <c r="C861" s="12" t="s">
        <v>171</v>
      </c>
      <c r="D861" s="12"/>
      <c r="E861" s="12"/>
      <c r="F861" s="13">
        <f>F862</f>
        <v>357565</v>
      </c>
      <c r="G861" s="13">
        <f t="shared" ref="G861:I861" si="393">G862</f>
        <v>215255</v>
      </c>
      <c r="H861" s="13">
        <f t="shared" si="393"/>
        <v>338146</v>
      </c>
      <c r="I861" s="13">
        <f t="shared" si="393"/>
        <v>196969</v>
      </c>
      <c r="J861" s="21">
        <f t="shared" si="385"/>
        <v>94.569099324598326</v>
      </c>
      <c r="K861" s="21">
        <f t="shared" si="387"/>
        <v>91.504959234396409</v>
      </c>
    </row>
    <row r="862" spans="1:11" ht="49.5" x14ac:dyDescent="0.25">
      <c r="A862" s="14" t="s">
        <v>377</v>
      </c>
      <c r="B862" s="15" t="s">
        <v>71</v>
      </c>
      <c r="C862" s="15" t="s">
        <v>171</v>
      </c>
      <c r="D862" s="15" t="s">
        <v>378</v>
      </c>
      <c r="E862" s="15"/>
      <c r="F862" s="16">
        <f>F863+F868+F876+F884+F887+F890+F893</f>
        <v>357565</v>
      </c>
      <c r="G862" s="16">
        <f t="shared" ref="G862:I862" si="394">G863+G868+G876+G884+G887+G890+G893</f>
        <v>215255</v>
      </c>
      <c r="H862" s="16">
        <f t="shared" si="394"/>
        <v>338146</v>
      </c>
      <c r="I862" s="16">
        <f t="shared" si="394"/>
        <v>196969</v>
      </c>
      <c r="J862" s="18">
        <f t="shared" si="385"/>
        <v>94.569099324598326</v>
      </c>
      <c r="K862" s="18">
        <f t="shared" si="387"/>
        <v>91.504959234396409</v>
      </c>
    </row>
    <row r="863" spans="1:11" ht="33" x14ac:dyDescent="0.25">
      <c r="A863" s="14" t="s">
        <v>92</v>
      </c>
      <c r="B863" s="15" t="s">
        <v>71</v>
      </c>
      <c r="C863" s="15" t="s">
        <v>171</v>
      </c>
      <c r="D863" s="15" t="s">
        <v>379</v>
      </c>
      <c r="E863" s="15"/>
      <c r="F863" s="16">
        <f>F864</f>
        <v>93498</v>
      </c>
      <c r="G863" s="16">
        <f t="shared" ref="G863:I864" si="395">G864</f>
        <v>0</v>
      </c>
      <c r="H863" s="16">
        <f t="shared" si="395"/>
        <v>93498</v>
      </c>
      <c r="I863" s="16">
        <f t="shared" si="395"/>
        <v>0</v>
      </c>
      <c r="J863" s="18">
        <f t="shared" si="385"/>
        <v>100</v>
      </c>
      <c r="K863" s="18"/>
    </row>
    <row r="864" spans="1:11" ht="33" x14ac:dyDescent="0.25">
      <c r="A864" s="14" t="s">
        <v>489</v>
      </c>
      <c r="B864" s="15" t="s">
        <v>71</v>
      </c>
      <c r="C864" s="15" t="s">
        <v>171</v>
      </c>
      <c r="D864" s="15" t="s">
        <v>490</v>
      </c>
      <c r="E864" s="15"/>
      <c r="F864" s="16">
        <f>F865</f>
        <v>93498</v>
      </c>
      <c r="G864" s="16">
        <f t="shared" si="395"/>
        <v>0</v>
      </c>
      <c r="H864" s="16">
        <f t="shared" si="395"/>
        <v>93498</v>
      </c>
      <c r="I864" s="16">
        <f t="shared" si="395"/>
        <v>0</v>
      </c>
      <c r="J864" s="18">
        <f t="shared" si="385"/>
        <v>100</v>
      </c>
      <c r="K864" s="18"/>
    </row>
    <row r="865" spans="1:11" ht="33" x14ac:dyDescent="0.25">
      <c r="A865" s="14" t="s">
        <v>96</v>
      </c>
      <c r="B865" s="15" t="s">
        <v>71</v>
      </c>
      <c r="C865" s="15" t="s">
        <v>171</v>
      </c>
      <c r="D865" s="15" t="s">
        <v>490</v>
      </c>
      <c r="E865" s="15" t="s">
        <v>97</v>
      </c>
      <c r="F865" s="16">
        <f>F866+F867</f>
        <v>93498</v>
      </c>
      <c r="G865" s="16">
        <f t="shared" ref="G865:I865" si="396">G866+G867</f>
        <v>0</v>
      </c>
      <c r="H865" s="16">
        <f t="shared" si="396"/>
        <v>93498</v>
      </c>
      <c r="I865" s="16">
        <f t="shared" si="396"/>
        <v>0</v>
      </c>
      <c r="J865" s="18">
        <f t="shared" si="385"/>
        <v>100</v>
      </c>
      <c r="K865" s="18"/>
    </row>
    <row r="866" spans="1:11" ht="16.5" x14ac:dyDescent="0.25">
      <c r="A866" s="14" t="s">
        <v>212</v>
      </c>
      <c r="B866" s="15" t="s">
        <v>71</v>
      </c>
      <c r="C866" s="15" t="s">
        <v>171</v>
      </c>
      <c r="D866" s="15" t="s">
        <v>490</v>
      </c>
      <c r="E866" s="15" t="s">
        <v>213</v>
      </c>
      <c r="F866" s="16">
        <v>5204</v>
      </c>
      <c r="G866" s="16">
        <v>0</v>
      </c>
      <c r="H866" s="16">
        <v>5204</v>
      </c>
      <c r="I866" s="16">
        <v>0</v>
      </c>
      <c r="J866" s="18">
        <f t="shared" si="385"/>
        <v>100</v>
      </c>
      <c r="K866" s="18"/>
    </row>
    <row r="867" spans="1:11" ht="16.5" x14ac:dyDescent="0.25">
      <c r="A867" s="14" t="s">
        <v>98</v>
      </c>
      <c r="B867" s="15" t="s">
        <v>71</v>
      </c>
      <c r="C867" s="15" t="s">
        <v>171</v>
      </c>
      <c r="D867" s="15" t="s">
        <v>490</v>
      </c>
      <c r="E867" s="15" t="s">
        <v>99</v>
      </c>
      <c r="F867" s="16">
        <v>88294</v>
      </c>
      <c r="G867" s="16">
        <v>0</v>
      </c>
      <c r="H867" s="16">
        <v>88294</v>
      </c>
      <c r="I867" s="16">
        <v>0</v>
      </c>
      <c r="J867" s="18">
        <f t="shared" si="385"/>
        <v>100</v>
      </c>
      <c r="K867" s="18"/>
    </row>
    <row r="868" spans="1:11" ht="16.5" x14ac:dyDescent="0.25">
      <c r="A868" s="14" t="s">
        <v>72</v>
      </c>
      <c r="B868" s="15" t="s">
        <v>71</v>
      </c>
      <c r="C868" s="15" t="s">
        <v>171</v>
      </c>
      <c r="D868" s="15" t="s">
        <v>382</v>
      </c>
      <c r="E868" s="15"/>
      <c r="F868" s="16">
        <f>F869+F872</f>
        <v>17928</v>
      </c>
      <c r="G868" s="16">
        <f t="shared" ref="G868:I868" si="397">G869+G872</f>
        <v>0</v>
      </c>
      <c r="H868" s="16">
        <f t="shared" si="397"/>
        <v>17572</v>
      </c>
      <c r="I868" s="16">
        <f t="shared" si="397"/>
        <v>0</v>
      </c>
      <c r="J868" s="18">
        <f t="shared" si="385"/>
        <v>98.01427933958054</v>
      </c>
      <c r="K868" s="18"/>
    </row>
    <row r="869" spans="1:11" ht="16.5" x14ac:dyDescent="0.25">
      <c r="A869" s="14" t="s">
        <v>252</v>
      </c>
      <c r="B869" s="15" t="s">
        <v>71</v>
      </c>
      <c r="C869" s="15" t="s">
        <v>171</v>
      </c>
      <c r="D869" s="15" t="s">
        <v>383</v>
      </c>
      <c r="E869" s="15"/>
      <c r="F869" s="16">
        <f>F870</f>
        <v>275</v>
      </c>
      <c r="G869" s="16">
        <f t="shared" ref="G869:I870" si="398">G870</f>
        <v>0</v>
      </c>
      <c r="H869" s="16">
        <f t="shared" si="398"/>
        <v>0</v>
      </c>
      <c r="I869" s="16">
        <f t="shared" si="398"/>
        <v>0</v>
      </c>
      <c r="J869" s="18">
        <f t="shared" si="385"/>
        <v>0</v>
      </c>
      <c r="K869" s="18"/>
    </row>
    <row r="870" spans="1:11" ht="33" x14ac:dyDescent="0.25">
      <c r="A870" s="14" t="s">
        <v>254</v>
      </c>
      <c r="B870" s="15" t="s">
        <v>71</v>
      </c>
      <c r="C870" s="15" t="s">
        <v>171</v>
      </c>
      <c r="D870" s="15" t="s">
        <v>383</v>
      </c>
      <c r="E870" s="15" t="s">
        <v>255</v>
      </c>
      <c r="F870" s="16">
        <f>F871</f>
        <v>275</v>
      </c>
      <c r="G870" s="16">
        <f t="shared" si="398"/>
        <v>0</v>
      </c>
      <c r="H870" s="16">
        <f t="shared" si="398"/>
        <v>0</v>
      </c>
      <c r="I870" s="16">
        <f t="shared" si="398"/>
        <v>0</v>
      </c>
      <c r="J870" s="18">
        <f t="shared" si="385"/>
        <v>0</v>
      </c>
      <c r="K870" s="18"/>
    </row>
    <row r="871" spans="1:11" ht="16.5" x14ac:dyDescent="0.25">
      <c r="A871" s="14" t="s">
        <v>252</v>
      </c>
      <c r="B871" s="15" t="s">
        <v>71</v>
      </c>
      <c r="C871" s="15" t="s">
        <v>171</v>
      </c>
      <c r="D871" s="15" t="s">
        <v>383</v>
      </c>
      <c r="E871" s="15" t="s">
        <v>256</v>
      </c>
      <c r="F871" s="16">
        <v>275</v>
      </c>
      <c r="G871" s="16">
        <v>0</v>
      </c>
      <c r="H871" s="16"/>
      <c r="I871" s="16">
        <v>0</v>
      </c>
      <c r="J871" s="18">
        <f t="shared" si="385"/>
        <v>0</v>
      </c>
      <c r="K871" s="18"/>
    </row>
    <row r="872" spans="1:11" ht="33" x14ac:dyDescent="0.25">
      <c r="A872" s="14" t="s">
        <v>491</v>
      </c>
      <c r="B872" s="15" t="s">
        <v>71</v>
      </c>
      <c r="C872" s="15" t="s">
        <v>171</v>
      </c>
      <c r="D872" s="15" t="s">
        <v>492</v>
      </c>
      <c r="E872" s="15"/>
      <c r="F872" s="16">
        <f>F873</f>
        <v>17653</v>
      </c>
      <c r="G872" s="16">
        <f t="shared" ref="G872:I872" si="399">G873</f>
        <v>0</v>
      </c>
      <c r="H872" s="16">
        <f t="shared" si="399"/>
        <v>17572</v>
      </c>
      <c r="I872" s="16">
        <f t="shared" si="399"/>
        <v>0</v>
      </c>
      <c r="J872" s="18">
        <f t="shared" si="385"/>
        <v>99.541154477992407</v>
      </c>
      <c r="K872" s="18"/>
    </row>
    <row r="873" spans="1:11" ht="33" x14ac:dyDescent="0.25">
      <c r="A873" s="14" t="s">
        <v>96</v>
      </c>
      <c r="B873" s="15" t="s">
        <v>71</v>
      </c>
      <c r="C873" s="15" t="s">
        <v>171</v>
      </c>
      <c r="D873" s="15" t="s">
        <v>492</v>
      </c>
      <c r="E873" s="15" t="s">
        <v>97</v>
      </c>
      <c r="F873" s="16">
        <f>F874+F875</f>
        <v>17653</v>
      </c>
      <c r="G873" s="16">
        <f t="shared" ref="G873:I873" si="400">G874+G875</f>
        <v>0</v>
      </c>
      <c r="H873" s="16">
        <f t="shared" si="400"/>
        <v>17572</v>
      </c>
      <c r="I873" s="16">
        <f t="shared" si="400"/>
        <v>0</v>
      </c>
      <c r="J873" s="18">
        <f t="shared" si="385"/>
        <v>99.541154477992407</v>
      </c>
      <c r="K873" s="18"/>
    </row>
    <row r="874" spans="1:11" ht="16.5" x14ac:dyDescent="0.25">
      <c r="A874" s="14" t="s">
        <v>212</v>
      </c>
      <c r="B874" s="15" t="s">
        <v>71</v>
      </c>
      <c r="C874" s="15" t="s">
        <v>171</v>
      </c>
      <c r="D874" s="15" t="s">
        <v>492</v>
      </c>
      <c r="E874" s="15" t="s">
        <v>213</v>
      </c>
      <c r="F874" s="16">
        <v>6098</v>
      </c>
      <c r="G874" s="16">
        <v>0</v>
      </c>
      <c r="H874" s="16">
        <v>6098</v>
      </c>
      <c r="I874" s="16">
        <v>0</v>
      </c>
      <c r="J874" s="18">
        <f t="shared" si="385"/>
        <v>100</v>
      </c>
      <c r="K874" s="18"/>
    </row>
    <row r="875" spans="1:11" ht="16.5" x14ac:dyDescent="0.25">
      <c r="A875" s="14" t="s">
        <v>98</v>
      </c>
      <c r="B875" s="15" t="s">
        <v>71</v>
      </c>
      <c r="C875" s="15" t="s">
        <v>171</v>
      </c>
      <c r="D875" s="15" t="s">
        <v>492</v>
      </c>
      <c r="E875" s="15" t="s">
        <v>99</v>
      </c>
      <c r="F875" s="16">
        <v>11555</v>
      </c>
      <c r="G875" s="16">
        <v>0</v>
      </c>
      <c r="H875" s="16">
        <v>11474</v>
      </c>
      <c r="I875" s="16">
        <v>0</v>
      </c>
      <c r="J875" s="18">
        <f t="shared" si="385"/>
        <v>99.299004759844223</v>
      </c>
      <c r="K875" s="18"/>
    </row>
    <row r="876" spans="1:11" ht="33" x14ac:dyDescent="0.25">
      <c r="A876" s="14" t="s">
        <v>118</v>
      </c>
      <c r="B876" s="15" t="s">
        <v>71</v>
      </c>
      <c r="C876" s="15" t="s">
        <v>171</v>
      </c>
      <c r="D876" s="15" t="s">
        <v>493</v>
      </c>
      <c r="E876" s="15"/>
      <c r="F876" s="16">
        <f>F877</f>
        <v>24389</v>
      </c>
      <c r="G876" s="16">
        <f t="shared" ref="G876:I876" si="401">G877</f>
        <v>0</v>
      </c>
      <c r="H876" s="16">
        <f t="shared" si="401"/>
        <v>24284</v>
      </c>
      <c r="I876" s="16">
        <f t="shared" si="401"/>
        <v>0</v>
      </c>
      <c r="J876" s="18">
        <f t="shared" si="385"/>
        <v>99.569478043380215</v>
      </c>
      <c r="K876" s="18"/>
    </row>
    <row r="877" spans="1:11" ht="33" x14ac:dyDescent="0.25">
      <c r="A877" s="14" t="s">
        <v>489</v>
      </c>
      <c r="B877" s="15" t="s">
        <v>71</v>
      </c>
      <c r="C877" s="15" t="s">
        <v>171</v>
      </c>
      <c r="D877" s="15" t="s">
        <v>494</v>
      </c>
      <c r="E877" s="15"/>
      <c r="F877" s="16">
        <f>F878+F880+F882</f>
        <v>24389</v>
      </c>
      <c r="G877" s="16">
        <f t="shared" ref="G877:I877" si="402">G878+G880+G882</f>
        <v>0</v>
      </c>
      <c r="H877" s="16">
        <f t="shared" si="402"/>
        <v>24284</v>
      </c>
      <c r="I877" s="16">
        <f t="shared" si="402"/>
        <v>0</v>
      </c>
      <c r="J877" s="18">
        <f t="shared" si="385"/>
        <v>99.569478043380215</v>
      </c>
      <c r="K877" s="18"/>
    </row>
    <row r="878" spans="1:11" ht="82.5" x14ac:dyDescent="0.25">
      <c r="A878" s="14" t="s">
        <v>16</v>
      </c>
      <c r="B878" s="15" t="s">
        <v>71</v>
      </c>
      <c r="C878" s="15" t="s">
        <v>171</v>
      </c>
      <c r="D878" s="15" t="s">
        <v>494</v>
      </c>
      <c r="E878" s="15" t="s">
        <v>17</v>
      </c>
      <c r="F878" s="16">
        <f>F879</f>
        <v>23146</v>
      </c>
      <c r="G878" s="16">
        <f t="shared" ref="G878:I878" si="403">G879</f>
        <v>0</v>
      </c>
      <c r="H878" s="16">
        <f t="shared" si="403"/>
        <v>23088</v>
      </c>
      <c r="I878" s="16">
        <f t="shared" si="403"/>
        <v>0</v>
      </c>
      <c r="J878" s="18">
        <f t="shared" si="385"/>
        <v>99.749416745874015</v>
      </c>
      <c r="K878" s="18"/>
    </row>
    <row r="879" spans="1:11" ht="16.5" x14ac:dyDescent="0.25">
      <c r="A879" s="14" t="s">
        <v>122</v>
      </c>
      <c r="B879" s="15" t="s">
        <v>71</v>
      </c>
      <c r="C879" s="15" t="s">
        <v>171</v>
      </c>
      <c r="D879" s="15" t="s">
        <v>494</v>
      </c>
      <c r="E879" s="15" t="s">
        <v>123</v>
      </c>
      <c r="F879" s="16">
        <v>23146</v>
      </c>
      <c r="G879" s="16">
        <v>0</v>
      </c>
      <c r="H879" s="16">
        <v>23088</v>
      </c>
      <c r="I879" s="16">
        <v>0</v>
      </c>
      <c r="J879" s="18">
        <f t="shared" si="385"/>
        <v>99.749416745874015</v>
      </c>
      <c r="K879" s="18"/>
    </row>
    <row r="880" spans="1:11" ht="33" x14ac:dyDescent="0.25">
      <c r="A880" s="14" t="s">
        <v>31</v>
      </c>
      <c r="B880" s="15" t="s">
        <v>71</v>
      </c>
      <c r="C880" s="15" t="s">
        <v>171</v>
      </c>
      <c r="D880" s="15" t="s">
        <v>494</v>
      </c>
      <c r="E880" s="15" t="s">
        <v>32</v>
      </c>
      <c r="F880" s="16">
        <f>F881</f>
        <v>1240</v>
      </c>
      <c r="G880" s="16">
        <f t="shared" ref="G880:I880" si="404">G881</f>
        <v>0</v>
      </c>
      <c r="H880" s="16">
        <f t="shared" si="404"/>
        <v>1195</v>
      </c>
      <c r="I880" s="16">
        <f t="shared" si="404"/>
        <v>0</v>
      </c>
      <c r="J880" s="18">
        <f t="shared" si="385"/>
        <v>96.370967741935488</v>
      </c>
      <c r="K880" s="18"/>
    </row>
    <row r="881" spans="1:11" ht="33" x14ac:dyDescent="0.25">
      <c r="A881" s="14" t="s">
        <v>33</v>
      </c>
      <c r="B881" s="15" t="s">
        <v>71</v>
      </c>
      <c r="C881" s="15" t="s">
        <v>171</v>
      </c>
      <c r="D881" s="15" t="s">
        <v>494</v>
      </c>
      <c r="E881" s="15" t="s">
        <v>34</v>
      </c>
      <c r="F881" s="16">
        <v>1240</v>
      </c>
      <c r="G881" s="16">
        <v>0</v>
      </c>
      <c r="H881" s="16">
        <v>1195</v>
      </c>
      <c r="I881" s="16">
        <v>0</v>
      </c>
      <c r="J881" s="18">
        <f t="shared" si="385"/>
        <v>96.370967741935488</v>
      </c>
      <c r="K881" s="18"/>
    </row>
    <row r="882" spans="1:11" ht="16.5" x14ac:dyDescent="0.25">
      <c r="A882" s="14" t="s">
        <v>39</v>
      </c>
      <c r="B882" s="15" t="s">
        <v>71</v>
      </c>
      <c r="C882" s="15" t="s">
        <v>171</v>
      </c>
      <c r="D882" s="15" t="s">
        <v>494</v>
      </c>
      <c r="E882" s="15" t="s">
        <v>40</v>
      </c>
      <c r="F882" s="16">
        <f>F883</f>
        <v>3</v>
      </c>
      <c r="G882" s="16">
        <f t="shared" ref="G882:I882" si="405">G883</f>
        <v>0</v>
      </c>
      <c r="H882" s="16">
        <f t="shared" si="405"/>
        <v>1</v>
      </c>
      <c r="I882" s="16">
        <f t="shared" si="405"/>
        <v>0</v>
      </c>
      <c r="J882" s="18">
        <f t="shared" si="385"/>
        <v>33.333333333333329</v>
      </c>
      <c r="K882" s="18"/>
    </row>
    <row r="883" spans="1:11" ht="16.5" x14ac:dyDescent="0.25">
      <c r="A883" s="14" t="s">
        <v>41</v>
      </c>
      <c r="B883" s="15" t="s">
        <v>71</v>
      </c>
      <c r="C883" s="15" t="s">
        <v>171</v>
      </c>
      <c r="D883" s="15" t="s">
        <v>494</v>
      </c>
      <c r="E883" s="15" t="s">
        <v>42</v>
      </c>
      <c r="F883" s="16">
        <v>3</v>
      </c>
      <c r="G883" s="16">
        <v>0</v>
      </c>
      <c r="H883" s="16">
        <f>2-1</f>
        <v>1</v>
      </c>
      <c r="I883" s="16">
        <v>0</v>
      </c>
      <c r="J883" s="18">
        <f t="shared" si="385"/>
        <v>33.333333333333329</v>
      </c>
      <c r="K883" s="18"/>
    </row>
    <row r="884" spans="1:11" ht="247.5" x14ac:dyDescent="0.25">
      <c r="A884" s="17" t="s">
        <v>62</v>
      </c>
      <c r="B884" s="15" t="s">
        <v>71</v>
      </c>
      <c r="C884" s="15" t="s">
        <v>171</v>
      </c>
      <c r="D884" s="15" t="s">
        <v>495</v>
      </c>
      <c r="E884" s="15"/>
      <c r="F884" s="16">
        <f>F885</f>
        <v>56995</v>
      </c>
      <c r="G884" s="16">
        <f t="shared" ref="G884:I885" si="406">G885</f>
        <v>56995</v>
      </c>
      <c r="H884" s="16">
        <f t="shared" si="406"/>
        <v>56987</v>
      </c>
      <c r="I884" s="16">
        <f t="shared" si="406"/>
        <v>56987</v>
      </c>
      <c r="J884" s="18">
        <f t="shared" si="385"/>
        <v>99.985963681024643</v>
      </c>
      <c r="K884" s="18">
        <f t="shared" si="387"/>
        <v>99.985963681024643</v>
      </c>
    </row>
    <row r="885" spans="1:11" ht="16.5" x14ac:dyDescent="0.25">
      <c r="A885" s="14" t="s">
        <v>39</v>
      </c>
      <c r="B885" s="15" t="s">
        <v>71</v>
      </c>
      <c r="C885" s="15" t="s">
        <v>171</v>
      </c>
      <c r="D885" s="15" t="s">
        <v>495</v>
      </c>
      <c r="E885" s="15" t="s">
        <v>40</v>
      </c>
      <c r="F885" s="16">
        <f>F886</f>
        <v>56995</v>
      </c>
      <c r="G885" s="16">
        <f t="shared" si="406"/>
        <v>56995</v>
      </c>
      <c r="H885" s="16">
        <f t="shared" si="406"/>
        <v>56987</v>
      </c>
      <c r="I885" s="16">
        <f t="shared" si="406"/>
        <v>56987</v>
      </c>
      <c r="J885" s="18">
        <f t="shared" si="385"/>
        <v>99.985963681024643</v>
      </c>
      <c r="K885" s="18">
        <f t="shared" si="387"/>
        <v>99.985963681024643</v>
      </c>
    </row>
    <row r="886" spans="1:11" ht="66" x14ac:dyDescent="0.25">
      <c r="A886" s="14" t="s">
        <v>163</v>
      </c>
      <c r="B886" s="15" t="s">
        <v>71</v>
      </c>
      <c r="C886" s="15" t="s">
        <v>171</v>
      </c>
      <c r="D886" s="15" t="s">
        <v>495</v>
      </c>
      <c r="E886" s="15" t="s">
        <v>164</v>
      </c>
      <c r="F886" s="16">
        <v>56995</v>
      </c>
      <c r="G886" s="16">
        <v>56995</v>
      </c>
      <c r="H886" s="16">
        <v>56987</v>
      </c>
      <c r="I886" s="16">
        <v>56987</v>
      </c>
      <c r="J886" s="18">
        <f t="shared" si="385"/>
        <v>99.985963681024643</v>
      </c>
      <c r="K886" s="18">
        <f t="shared" si="387"/>
        <v>99.985963681024643</v>
      </c>
    </row>
    <row r="887" spans="1:11" ht="148.5" x14ac:dyDescent="0.25">
      <c r="A887" s="17" t="s">
        <v>496</v>
      </c>
      <c r="B887" s="15" t="s">
        <v>71</v>
      </c>
      <c r="C887" s="15" t="s">
        <v>171</v>
      </c>
      <c r="D887" s="15" t="s">
        <v>497</v>
      </c>
      <c r="E887" s="15"/>
      <c r="F887" s="16">
        <f>F888</f>
        <v>34859</v>
      </c>
      <c r="G887" s="16">
        <f t="shared" ref="G887:I888" si="407">G888</f>
        <v>34859</v>
      </c>
      <c r="H887" s="16">
        <f t="shared" si="407"/>
        <v>29342</v>
      </c>
      <c r="I887" s="16">
        <f t="shared" si="407"/>
        <v>29342</v>
      </c>
      <c r="J887" s="18">
        <f t="shared" si="385"/>
        <v>84.173384204939907</v>
      </c>
      <c r="K887" s="18">
        <f t="shared" si="387"/>
        <v>84.173384204939907</v>
      </c>
    </row>
    <row r="888" spans="1:11" ht="33" x14ac:dyDescent="0.25">
      <c r="A888" s="14" t="s">
        <v>96</v>
      </c>
      <c r="B888" s="15" t="s">
        <v>71</v>
      </c>
      <c r="C888" s="15" t="s">
        <v>171</v>
      </c>
      <c r="D888" s="15" t="s">
        <v>497</v>
      </c>
      <c r="E888" s="15" t="s">
        <v>97</v>
      </c>
      <c r="F888" s="16">
        <f>F889</f>
        <v>34859</v>
      </c>
      <c r="G888" s="16">
        <f t="shared" si="407"/>
        <v>34859</v>
      </c>
      <c r="H888" s="16">
        <f t="shared" si="407"/>
        <v>29342</v>
      </c>
      <c r="I888" s="16">
        <f t="shared" si="407"/>
        <v>29342</v>
      </c>
      <c r="J888" s="18">
        <f t="shared" si="385"/>
        <v>84.173384204939907</v>
      </c>
      <c r="K888" s="18">
        <f t="shared" si="387"/>
        <v>84.173384204939907</v>
      </c>
    </row>
    <row r="889" spans="1:11" ht="16.5" x14ac:dyDescent="0.25">
      <c r="A889" s="14" t="s">
        <v>98</v>
      </c>
      <c r="B889" s="15" t="s">
        <v>71</v>
      </c>
      <c r="C889" s="15" t="s">
        <v>171</v>
      </c>
      <c r="D889" s="15" t="s">
        <v>497</v>
      </c>
      <c r="E889" s="15" t="s">
        <v>99</v>
      </c>
      <c r="F889" s="16">
        <v>34859</v>
      </c>
      <c r="G889" s="16">
        <v>34859</v>
      </c>
      <c r="H889" s="16">
        <f>29341+1</f>
        <v>29342</v>
      </c>
      <c r="I889" s="16">
        <f>29341+1</f>
        <v>29342</v>
      </c>
      <c r="J889" s="18">
        <f t="shared" si="385"/>
        <v>84.173384204939907</v>
      </c>
      <c r="K889" s="18">
        <f t="shared" si="387"/>
        <v>84.173384204939907</v>
      </c>
    </row>
    <row r="890" spans="1:11" ht="49.5" x14ac:dyDescent="0.25">
      <c r="A890" s="14" t="s">
        <v>471</v>
      </c>
      <c r="B890" s="15" t="s">
        <v>71</v>
      </c>
      <c r="C890" s="15" t="s">
        <v>171</v>
      </c>
      <c r="D890" s="15" t="s">
        <v>472</v>
      </c>
      <c r="E890" s="15"/>
      <c r="F890" s="16">
        <f>F891</f>
        <v>8253</v>
      </c>
      <c r="G890" s="16">
        <f t="shared" ref="G890:I891" si="408">G891</f>
        <v>7840</v>
      </c>
      <c r="H890" s="16">
        <f t="shared" si="408"/>
        <v>8253</v>
      </c>
      <c r="I890" s="16">
        <f t="shared" si="408"/>
        <v>7840</v>
      </c>
      <c r="J890" s="18">
        <f t="shared" si="385"/>
        <v>100</v>
      </c>
      <c r="K890" s="18">
        <f t="shared" si="387"/>
        <v>100</v>
      </c>
    </row>
    <row r="891" spans="1:11" ht="33" x14ac:dyDescent="0.25">
      <c r="A891" s="14" t="s">
        <v>96</v>
      </c>
      <c r="B891" s="15" t="s">
        <v>71</v>
      </c>
      <c r="C891" s="15" t="s">
        <v>171</v>
      </c>
      <c r="D891" s="15" t="s">
        <v>472</v>
      </c>
      <c r="E891" s="15" t="s">
        <v>97</v>
      </c>
      <c r="F891" s="16">
        <f>F892</f>
        <v>8253</v>
      </c>
      <c r="G891" s="16">
        <f t="shared" si="408"/>
        <v>7840</v>
      </c>
      <c r="H891" s="16">
        <f t="shared" si="408"/>
        <v>8253</v>
      </c>
      <c r="I891" s="16">
        <f t="shared" si="408"/>
        <v>7840</v>
      </c>
      <c r="J891" s="18">
        <f t="shared" si="385"/>
        <v>100</v>
      </c>
      <c r="K891" s="18">
        <f t="shared" si="387"/>
        <v>100</v>
      </c>
    </row>
    <row r="892" spans="1:11" ht="16.5" x14ac:dyDescent="0.25">
      <c r="A892" s="14" t="s">
        <v>98</v>
      </c>
      <c r="B892" s="15" t="s">
        <v>71</v>
      </c>
      <c r="C892" s="15" t="s">
        <v>171</v>
      </c>
      <c r="D892" s="15" t="s">
        <v>472</v>
      </c>
      <c r="E892" s="15" t="s">
        <v>99</v>
      </c>
      <c r="F892" s="16">
        <v>8253</v>
      </c>
      <c r="G892" s="16">
        <v>7840</v>
      </c>
      <c r="H892" s="16">
        <v>8253</v>
      </c>
      <c r="I892" s="16">
        <v>7840</v>
      </c>
      <c r="J892" s="18">
        <f t="shared" si="385"/>
        <v>100</v>
      </c>
      <c r="K892" s="18">
        <f t="shared" si="387"/>
        <v>100</v>
      </c>
    </row>
    <row r="893" spans="1:11" ht="33" x14ac:dyDescent="0.25">
      <c r="A893" s="14" t="s">
        <v>498</v>
      </c>
      <c r="B893" s="15" t="s">
        <v>71</v>
      </c>
      <c r="C893" s="15" t="s">
        <v>171</v>
      </c>
      <c r="D893" s="15" t="s">
        <v>499</v>
      </c>
      <c r="E893" s="15"/>
      <c r="F893" s="16">
        <f>F894</f>
        <v>121643</v>
      </c>
      <c r="G893" s="16">
        <f t="shared" ref="G893:I894" si="409">G894</f>
        <v>115561</v>
      </c>
      <c r="H893" s="16">
        <f t="shared" si="409"/>
        <v>108210</v>
      </c>
      <c r="I893" s="16">
        <f t="shared" si="409"/>
        <v>102800</v>
      </c>
      <c r="J893" s="18">
        <f t="shared" si="385"/>
        <v>88.957029997615976</v>
      </c>
      <c r="K893" s="18">
        <f t="shared" si="387"/>
        <v>88.957347201910679</v>
      </c>
    </row>
    <row r="894" spans="1:11" ht="33" x14ac:dyDescent="0.25">
      <c r="A894" s="14" t="s">
        <v>254</v>
      </c>
      <c r="B894" s="15" t="s">
        <v>71</v>
      </c>
      <c r="C894" s="15" t="s">
        <v>171</v>
      </c>
      <c r="D894" s="15" t="s">
        <v>499</v>
      </c>
      <c r="E894" s="15" t="s">
        <v>255</v>
      </c>
      <c r="F894" s="16">
        <f>F895</f>
        <v>121643</v>
      </c>
      <c r="G894" s="16">
        <f t="shared" si="409"/>
        <v>115561</v>
      </c>
      <c r="H894" s="16">
        <f t="shared" si="409"/>
        <v>108210</v>
      </c>
      <c r="I894" s="16">
        <f t="shared" si="409"/>
        <v>102800</v>
      </c>
      <c r="J894" s="18">
        <f t="shared" si="385"/>
        <v>88.957029997615976</v>
      </c>
      <c r="K894" s="18">
        <f t="shared" si="387"/>
        <v>88.957347201910679</v>
      </c>
    </row>
    <row r="895" spans="1:11" ht="16.5" x14ac:dyDescent="0.25">
      <c r="A895" s="14" t="s">
        <v>252</v>
      </c>
      <c r="B895" s="15" t="s">
        <v>71</v>
      </c>
      <c r="C895" s="15" t="s">
        <v>171</v>
      </c>
      <c r="D895" s="15" t="s">
        <v>499</v>
      </c>
      <c r="E895" s="15" t="s">
        <v>256</v>
      </c>
      <c r="F895" s="16">
        <v>121643</v>
      </c>
      <c r="G895" s="16">
        <v>115561</v>
      </c>
      <c r="H895" s="16">
        <v>108210</v>
      </c>
      <c r="I895" s="16">
        <v>102800</v>
      </c>
      <c r="J895" s="18">
        <f t="shared" si="385"/>
        <v>88.957029997615976</v>
      </c>
      <c r="K895" s="18">
        <f t="shared" si="387"/>
        <v>88.957347201910679</v>
      </c>
    </row>
    <row r="896" spans="1:11" ht="20.25" x14ac:dyDescent="0.3">
      <c r="A896" s="8" t="s">
        <v>500</v>
      </c>
      <c r="B896" s="9" t="s">
        <v>222</v>
      </c>
      <c r="C896" s="9" t="s">
        <v>7</v>
      </c>
      <c r="D896" s="9"/>
      <c r="E896" s="9"/>
      <c r="F896" s="10">
        <f>F897+F973</f>
        <v>1000209</v>
      </c>
      <c r="G896" s="10">
        <f t="shared" ref="G896:I896" si="410">G897+G973</f>
        <v>94853</v>
      </c>
      <c r="H896" s="10">
        <f t="shared" si="410"/>
        <v>994754</v>
      </c>
      <c r="I896" s="10">
        <f t="shared" si="410"/>
        <v>91576</v>
      </c>
      <c r="J896" s="20">
        <f t="shared" si="385"/>
        <v>99.454613985677</v>
      </c>
      <c r="K896" s="20">
        <f t="shared" si="387"/>
        <v>96.5451804370974</v>
      </c>
    </row>
    <row r="897" spans="1:11" ht="18.75" x14ac:dyDescent="0.3">
      <c r="A897" s="11" t="s">
        <v>501</v>
      </c>
      <c r="B897" s="12" t="s">
        <v>222</v>
      </c>
      <c r="C897" s="12" t="s">
        <v>6</v>
      </c>
      <c r="D897" s="12"/>
      <c r="E897" s="12"/>
      <c r="F897" s="13">
        <f>F898+F959+F964+F968</f>
        <v>999478</v>
      </c>
      <c r="G897" s="13">
        <f t="shared" ref="G897:I897" si="411">G898+G959+G964+G968</f>
        <v>94853</v>
      </c>
      <c r="H897" s="13">
        <f t="shared" si="411"/>
        <v>994023</v>
      </c>
      <c r="I897" s="13">
        <f t="shared" si="411"/>
        <v>91576</v>
      </c>
      <c r="J897" s="21">
        <f t="shared" si="385"/>
        <v>99.454215100282354</v>
      </c>
      <c r="K897" s="21">
        <f t="shared" si="387"/>
        <v>96.5451804370974</v>
      </c>
    </row>
    <row r="898" spans="1:11" ht="33" x14ac:dyDescent="0.25">
      <c r="A898" s="14" t="s">
        <v>455</v>
      </c>
      <c r="B898" s="15" t="s">
        <v>222</v>
      </c>
      <c r="C898" s="15" t="s">
        <v>6</v>
      </c>
      <c r="D898" s="15" t="s">
        <v>456</v>
      </c>
      <c r="E898" s="15"/>
      <c r="F898" s="16">
        <f>F899+F918+F939+F943+F946+F950+F953+F956</f>
        <v>930510</v>
      </c>
      <c r="G898" s="16">
        <f t="shared" ref="G898:I898" si="412">G899+G918+G939+G943+G946+G950+G953+G956</f>
        <v>87352</v>
      </c>
      <c r="H898" s="16">
        <f t="shared" si="412"/>
        <v>925055</v>
      </c>
      <c r="I898" s="16">
        <f t="shared" si="412"/>
        <v>84075</v>
      </c>
      <c r="J898" s="18">
        <f t="shared" si="385"/>
        <v>99.413762345380491</v>
      </c>
      <c r="K898" s="18">
        <f t="shared" si="387"/>
        <v>96.248511768476959</v>
      </c>
    </row>
    <row r="899" spans="1:11" ht="33" x14ac:dyDescent="0.25">
      <c r="A899" s="14" t="s">
        <v>92</v>
      </c>
      <c r="B899" s="15" t="s">
        <v>222</v>
      </c>
      <c r="C899" s="15" t="s">
        <v>6</v>
      </c>
      <c r="D899" s="15" t="s">
        <v>457</v>
      </c>
      <c r="E899" s="15"/>
      <c r="F899" s="16">
        <f>F900+F903+F907+F910+F914</f>
        <v>746602</v>
      </c>
      <c r="G899" s="16">
        <f t="shared" ref="G899:I899" si="413">G900+G903+G907+G910+G914</f>
        <v>0</v>
      </c>
      <c r="H899" s="16">
        <f t="shared" si="413"/>
        <v>746602</v>
      </c>
      <c r="I899" s="16">
        <f t="shared" si="413"/>
        <v>0</v>
      </c>
      <c r="J899" s="18">
        <f t="shared" si="385"/>
        <v>100</v>
      </c>
      <c r="K899" s="18"/>
    </row>
    <row r="900" spans="1:11" ht="16.5" x14ac:dyDescent="0.25">
      <c r="A900" s="14" t="s">
        <v>502</v>
      </c>
      <c r="B900" s="15" t="s">
        <v>222</v>
      </c>
      <c r="C900" s="15" t="s">
        <v>6</v>
      </c>
      <c r="D900" s="15" t="s">
        <v>503</v>
      </c>
      <c r="E900" s="15"/>
      <c r="F900" s="16">
        <f>F901</f>
        <v>45763</v>
      </c>
      <c r="G900" s="16">
        <f t="shared" ref="G900:I901" si="414">G901</f>
        <v>0</v>
      </c>
      <c r="H900" s="16">
        <f t="shared" si="414"/>
        <v>45763</v>
      </c>
      <c r="I900" s="16">
        <f t="shared" si="414"/>
        <v>0</v>
      </c>
      <c r="J900" s="18">
        <f t="shared" si="385"/>
        <v>100</v>
      </c>
      <c r="K900" s="18"/>
    </row>
    <row r="901" spans="1:11" ht="33" x14ac:dyDescent="0.25">
      <c r="A901" s="14" t="s">
        <v>96</v>
      </c>
      <c r="B901" s="15" t="s">
        <v>222</v>
      </c>
      <c r="C901" s="15" t="s">
        <v>6</v>
      </c>
      <c r="D901" s="15" t="s">
        <v>503</v>
      </c>
      <c r="E901" s="15" t="s">
        <v>97</v>
      </c>
      <c r="F901" s="16">
        <f>F902</f>
        <v>45763</v>
      </c>
      <c r="G901" s="16">
        <f t="shared" si="414"/>
        <v>0</v>
      </c>
      <c r="H901" s="16">
        <f t="shared" si="414"/>
        <v>45763</v>
      </c>
      <c r="I901" s="16">
        <f t="shared" si="414"/>
        <v>0</v>
      </c>
      <c r="J901" s="18">
        <f t="shared" si="385"/>
        <v>100</v>
      </c>
      <c r="K901" s="18"/>
    </row>
    <row r="902" spans="1:11" ht="16.5" x14ac:dyDescent="0.25">
      <c r="A902" s="14" t="s">
        <v>98</v>
      </c>
      <c r="B902" s="15" t="s">
        <v>222</v>
      </c>
      <c r="C902" s="15" t="s">
        <v>6</v>
      </c>
      <c r="D902" s="15" t="s">
        <v>503</v>
      </c>
      <c r="E902" s="15" t="s">
        <v>99</v>
      </c>
      <c r="F902" s="16">
        <v>45763</v>
      </c>
      <c r="G902" s="16">
        <v>0</v>
      </c>
      <c r="H902" s="16">
        <v>45763</v>
      </c>
      <c r="I902" s="16">
        <v>0</v>
      </c>
      <c r="J902" s="18">
        <f t="shared" ref="J902:J965" si="415">H902/F902*100</f>
        <v>100</v>
      </c>
      <c r="K902" s="18"/>
    </row>
    <row r="903" spans="1:11" ht="16.5" x14ac:dyDescent="0.25">
      <c r="A903" s="14" t="s">
        <v>504</v>
      </c>
      <c r="B903" s="15" t="s">
        <v>222</v>
      </c>
      <c r="C903" s="15" t="s">
        <v>6</v>
      </c>
      <c r="D903" s="15" t="s">
        <v>505</v>
      </c>
      <c r="E903" s="15"/>
      <c r="F903" s="16">
        <f>F904</f>
        <v>145703</v>
      </c>
      <c r="G903" s="16">
        <f t="shared" ref="G903:I903" si="416">G904</f>
        <v>0</v>
      </c>
      <c r="H903" s="16">
        <f t="shared" si="416"/>
        <v>145703</v>
      </c>
      <c r="I903" s="16">
        <f t="shared" si="416"/>
        <v>0</v>
      </c>
      <c r="J903" s="18">
        <f t="shared" si="415"/>
        <v>100</v>
      </c>
      <c r="K903" s="18"/>
    </row>
    <row r="904" spans="1:11" ht="33" x14ac:dyDescent="0.25">
      <c r="A904" s="14" t="s">
        <v>96</v>
      </c>
      <c r="B904" s="15" t="s">
        <v>222</v>
      </c>
      <c r="C904" s="15" t="s">
        <v>6</v>
      </c>
      <c r="D904" s="15" t="s">
        <v>505</v>
      </c>
      <c r="E904" s="15" t="s">
        <v>97</v>
      </c>
      <c r="F904" s="16">
        <f>F905+F906</f>
        <v>145703</v>
      </c>
      <c r="G904" s="16">
        <f t="shared" ref="G904:I904" si="417">G905+G906</f>
        <v>0</v>
      </c>
      <c r="H904" s="16">
        <f t="shared" si="417"/>
        <v>145703</v>
      </c>
      <c r="I904" s="16">
        <f t="shared" si="417"/>
        <v>0</v>
      </c>
      <c r="J904" s="18">
        <f t="shared" si="415"/>
        <v>100</v>
      </c>
      <c r="K904" s="18"/>
    </row>
    <row r="905" spans="1:11" ht="16.5" x14ac:dyDescent="0.25">
      <c r="A905" s="14" t="s">
        <v>212</v>
      </c>
      <c r="B905" s="15" t="s">
        <v>222</v>
      </c>
      <c r="C905" s="15" t="s">
        <v>6</v>
      </c>
      <c r="D905" s="15" t="s">
        <v>505</v>
      </c>
      <c r="E905" s="15" t="s">
        <v>213</v>
      </c>
      <c r="F905" s="16">
        <v>33322</v>
      </c>
      <c r="G905" s="16">
        <v>0</v>
      </c>
      <c r="H905" s="16">
        <v>33322</v>
      </c>
      <c r="I905" s="16">
        <v>0</v>
      </c>
      <c r="J905" s="18">
        <f t="shared" si="415"/>
        <v>100</v>
      </c>
      <c r="K905" s="18"/>
    </row>
    <row r="906" spans="1:11" ht="16.5" x14ac:dyDescent="0.25">
      <c r="A906" s="14" t="s">
        <v>98</v>
      </c>
      <c r="B906" s="15" t="s">
        <v>222</v>
      </c>
      <c r="C906" s="15" t="s">
        <v>6</v>
      </c>
      <c r="D906" s="15" t="s">
        <v>505</v>
      </c>
      <c r="E906" s="15" t="s">
        <v>99</v>
      </c>
      <c r="F906" s="16">
        <v>112381</v>
      </c>
      <c r="G906" s="16">
        <v>0</v>
      </c>
      <c r="H906" s="16">
        <v>112381</v>
      </c>
      <c r="I906" s="16">
        <v>0</v>
      </c>
      <c r="J906" s="18">
        <f t="shared" si="415"/>
        <v>100</v>
      </c>
      <c r="K906" s="18"/>
    </row>
    <row r="907" spans="1:11" ht="16.5" x14ac:dyDescent="0.25">
      <c r="A907" s="14" t="s">
        <v>506</v>
      </c>
      <c r="B907" s="15" t="s">
        <v>222</v>
      </c>
      <c r="C907" s="15" t="s">
        <v>6</v>
      </c>
      <c r="D907" s="15" t="s">
        <v>507</v>
      </c>
      <c r="E907" s="15"/>
      <c r="F907" s="16">
        <f>F908</f>
        <v>74173</v>
      </c>
      <c r="G907" s="16">
        <f t="shared" ref="G907:I908" si="418">G908</f>
        <v>0</v>
      </c>
      <c r="H907" s="16">
        <f t="shared" si="418"/>
        <v>74173</v>
      </c>
      <c r="I907" s="16">
        <f t="shared" si="418"/>
        <v>0</v>
      </c>
      <c r="J907" s="18">
        <f t="shared" si="415"/>
        <v>100</v>
      </c>
      <c r="K907" s="18"/>
    </row>
    <row r="908" spans="1:11" ht="33" x14ac:dyDescent="0.25">
      <c r="A908" s="14" t="s">
        <v>96</v>
      </c>
      <c r="B908" s="15" t="s">
        <v>222</v>
      </c>
      <c r="C908" s="15" t="s">
        <v>6</v>
      </c>
      <c r="D908" s="15" t="s">
        <v>507</v>
      </c>
      <c r="E908" s="15" t="s">
        <v>97</v>
      </c>
      <c r="F908" s="16">
        <f>F909</f>
        <v>74173</v>
      </c>
      <c r="G908" s="16">
        <f t="shared" si="418"/>
        <v>0</v>
      </c>
      <c r="H908" s="16">
        <f t="shared" si="418"/>
        <v>74173</v>
      </c>
      <c r="I908" s="16">
        <f t="shared" si="418"/>
        <v>0</v>
      </c>
      <c r="J908" s="18">
        <f t="shared" si="415"/>
        <v>100</v>
      </c>
      <c r="K908" s="18"/>
    </row>
    <row r="909" spans="1:11" ht="16.5" x14ac:dyDescent="0.25">
      <c r="A909" s="14" t="s">
        <v>212</v>
      </c>
      <c r="B909" s="15" t="s">
        <v>222</v>
      </c>
      <c r="C909" s="15" t="s">
        <v>6</v>
      </c>
      <c r="D909" s="15" t="s">
        <v>507</v>
      </c>
      <c r="E909" s="15" t="s">
        <v>213</v>
      </c>
      <c r="F909" s="16">
        <v>74173</v>
      </c>
      <c r="G909" s="16">
        <v>0</v>
      </c>
      <c r="H909" s="16">
        <v>74173</v>
      </c>
      <c r="I909" s="16">
        <v>0</v>
      </c>
      <c r="J909" s="18">
        <f t="shared" si="415"/>
        <v>100</v>
      </c>
      <c r="K909" s="18"/>
    </row>
    <row r="910" spans="1:11" ht="16.5" x14ac:dyDescent="0.25">
      <c r="A910" s="14" t="s">
        <v>508</v>
      </c>
      <c r="B910" s="15" t="s">
        <v>222</v>
      </c>
      <c r="C910" s="15" t="s">
        <v>6</v>
      </c>
      <c r="D910" s="15" t="s">
        <v>509</v>
      </c>
      <c r="E910" s="15"/>
      <c r="F910" s="16">
        <f>F911</f>
        <v>260559</v>
      </c>
      <c r="G910" s="16">
        <f t="shared" ref="G910:I910" si="419">G911</f>
        <v>0</v>
      </c>
      <c r="H910" s="16">
        <f t="shared" si="419"/>
        <v>260559</v>
      </c>
      <c r="I910" s="16">
        <f t="shared" si="419"/>
        <v>0</v>
      </c>
      <c r="J910" s="18">
        <f t="shared" si="415"/>
        <v>100</v>
      </c>
      <c r="K910" s="18"/>
    </row>
    <row r="911" spans="1:11" ht="33" x14ac:dyDescent="0.25">
      <c r="A911" s="14" t="s">
        <v>96</v>
      </c>
      <c r="B911" s="15" t="s">
        <v>222</v>
      </c>
      <c r="C911" s="15" t="s">
        <v>6</v>
      </c>
      <c r="D911" s="15" t="s">
        <v>509</v>
      </c>
      <c r="E911" s="15" t="s">
        <v>97</v>
      </c>
      <c r="F911" s="16">
        <f>F912+F913</f>
        <v>260559</v>
      </c>
      <c r="G911" s="16">
        <f t="shared" ref="G911:I911" si="420">G912+G913</f>
        <v>0</v>
      </c>
      <c r="H911" s="16">
        <f t="shared" si="420"/>
        <v>260559</v>
      </c>
      <c r="I911" s="16">
        <f t="shared" si="420"/>
        <v>0</v>
      </c>
      <c r="J911" s="18">
        <f t="shared" si="415"/>
        <v>100</v>
      </c>
      <c r="K911" s="18"/>
    </row>
    <row r="912" spans="1:11" ht="16.5" x14ac:dyDescent="0.25">
      <c r="A912" s="14" t="s">
        <v>212</v>
      </c>
      <c r="B912" s="15" t="s">
        <v>222</v>
      </c>
      <c r="C912" s="15" t="s">
        <v>6</v>
      </c>
      <c r="D912" s="15" t="s">
        <v>509</v>
      </c>
      <c r="E912" s="15" t="s">
        <v>213</v>
      </c>
      <c r="F912" s="16">
        <v>220964</v>
      </c>
      <c r="G912" s="16">
        <v>0</v>
      </c>
      <c r="H912" s="16">
        <v>220964</v>
      </c>
      <c r="I912" s="16">
        <v>0</v>
      </c>
      <c r="J912" s="18">
        <f t="shared" si="415"/>
        <v>100</v>
      </c>
      <c r="K912" s="18"/>
    </row>
    <row r="913" spans="1:11" ht="16.5" x14ac:dyDescent="0.25">
      <c r="A913" s="14" t="s">
        <v>98</v>
      </c>
      <c r="B913" s="15" t="s">
        <v>222</v>
      </c>
      <c r="C913" s="15" t="s">
        <v>6</v>
      </c>
      <c r="D913" s="15" t="s">
        <v>509</v>
      </c>
      <c r="E913" s="15" t="s">
        <v>99</v>
      </c>
      <c r="F913" s="16">
        <v>39595</v>
      </c>
      <c r="G913" s="16">
        <v>0</v>
      </c>
      <c r="H913" s="16">
        <v>39595</v>
      </c>
      <c r="I913" s="16">
        <v>0</v>
      </c>
      <c r="J913" s="18">
        <f t="shared" si="415"/>
        <v>100</v>
      </c>
      <c r="K913" s="18"/>
    </row>
    <row r="914" spans="1:11" ht="33" x14ac:dyDescent="0.25">
      <c r="A914" s="14" t="s">
        <v>510</v>
      </c>
      <c r="B914" s="15" t="s">
        <v>222</v>
      </c>
      <c r="C914" s="15" t="s">
        <v>6</v>
      </c>
      <c r="D914" s="15" t="s">
        <v>511</v>
      </c>
      <c r="E914" s="15"/>
      <c r="F914" s="16">
        <f>F915</f>
        <v>220404</v>
      </c>
      <c r="G914" s="16">
        <f t="shared" ref="G914:I914" si="421">G915</f>
        <v>0</v>
      </c>
      <c r="H914" s="16">
        <f t="shared" si="421"/>
        <v>220404</v>
      </c>
      <c r="I914" s="16">
        <f t="shared" si="421"/>
        <v>0</v>
      </c>
      <c r="J914" s="18">
        <f t="shared" si="415"/>
        <v>100</v>
      </c>
      <c r="K914" s="18"/>
    </row>
    <row r="915" spans="1:11" ht="33" x14ac:dyDescent="0.25">
      <c r="A915" s="14" t="s">
        <v>96</v>
      </c>
      <c r="B915" s="15" t="s">
        <v>222</v>
      </c>
      <c r="C915" s="15" t="s">
        <v>6</v>
      </c>
      <c r="D915" s="15" t="s">
        <v>511</v>
      </c>
      <c r="E915" s="15" t="s">
        <v>97</v>
      </c>
      <c r="F915" s="16">
        <f>F916+F917</f>
        <v>220404</v>
      </c>
      <c r="G915" s="16">
        <f t="shared" ref="G915:I915" si="422">G916+G917</f>
        <v>0</v>
      </c>
      <c r="H915" s="16">
        <f t="shared" si="422"/>
        <v>220404</v>
      </c>
      <c r="I915" s="16">
        <f t="shared" si="422"/>
        <v>0</v>
      </c>
      <c r="J915" s="18">
        <f t="shared" si="415"/>
        <v>100</v>
      </c>
      <c r="K915" s="18"/>
    </row>
    <row r="916" spans="1:11" ht="16.5" x14ac:dyDescent="0.25">
      <c r="A916" s="14" t="s">
        <v>212</v>
      </c>
      <c r="B916" s="15" t="s">
        <v>222</v>
      </c>
      <c r="C916" s="15" t="s">
        <v>6</v>
      </c>
      <c r="D916" s="15" t="s">
        <v>511</v>
      </c>
      <c r="E916" s="15" t="s">
        <v>213</v>
      </c>
      <c r="F916" s="16">
        <v>96988</v>
      </c>
      <c r="G916" s="16">
        <v>0</v>
      </c>
      <c r="H916" s="16">
        <v>96988</v>
      </c>
      <c r="I916" s="16">
        <v>0</v>
      </c>
      <c r="J916" s="18">
        <f t="shared" si="415"/>
        <v>100</v>
      </c>
      <c r="K916" s="18"/>
    </row>
    <row r="917" spans="1:11" ht="16.5" x14ac:dyDescent="0.25">
      <c r="A917" s="14" t="s">
        <v>98</v>
      </c>
      <c r="B917" s="15" t="s">
        <v>222</v>
      </c>
      <c r="C917" s="15" t="s">
        <v>6</v>
      </c>
      <c r="D917" s="15" t="s">
        <v>511</v>
      </c>
      <c r="E917" s="15" t="s">
        <v>99</v>
      </c>
      <c r="F917" s="16">
        <v>123416</v>
      </c>
      <c r="G917" s="16">
        <v>0</v>
      </c>
      <c r="H917" s="16">
        <v>123416</v>
      </c>
      <c r="I917" s="16">
        <v>0</v>
      </c>
      <c r="J917" s="18">
        <f t="shared" si="415"/>
        <v>100</v>
      </c>
      <c r="K917" s="18"/>
    </row>
    <row r="918" spans="1:11" ht="16.5" x14ac:dyDescent="0.25">
      <c r="A918" s="14" t="s">
        <v>72</v>
      </c>
      <c r="B918" s="15" t="s">
        <v>222</v>
      </c>
      <c r="C918" s="15" t="s">
        <v>6</v>
      </c>
      <c r="D918" s="15" t="s">
        <v>460</v>
      </c>
      <c r="E918" s="15"/>
      <c r="F918" s="16">
        <f>F919+F922+F925+F929+F932+F935</f>
        <v>89038</v>
      </c>
      <c r="G918" s="16">
        <f t="shared" ref="G918:I918" si="423">G919+G922+G925+G929+G932+G935</f>
        <v>0</v>
      </c>
      <c r="H918" s="16">
        <f t="shared" si="423"/>
        <v>87829</v>
      </c>
      <c r="I918" s="16">
        <f t="shared" si="423"/>
        <v>0</v>
      </c>
      <c r="J918" s="18">
        <f t="shared" si="415"/>
        <v>98.642152788696961</v>
      </c>
      <c r="K918" s="18"/>
    </row>
    <row r="919" spans="1:11" ht="16.5" x14ac:dyDescent="0.25">
      <c r="A919" s="14" t="s">
        <v>252</v>
      </c>
      <c r="B919" s="15" t="s">
        <v>222</v>
      </c>
      <c r="C919" s="15" t="s">
        <v>6</v>
      </c>
      <c r="D919" s="15" t="s">
        <v>512</v>
      </c>
      <c r="E919" s="15"/>
      <c r="F919" s="16">
        <f>F920</f>
        <v>6500</v>
      </c>
      <c r="G919" s="16">
        <f t="shared" ref="G919:I920" si="424">G920</f>
        <v>0</v>
      </c>
      <c r="H919" s="16">
        <f t="shared" si="424"/>
        <v>6500</v>
      </c>
      <c r="I919" s="16">
        <f t="shared" si="424"/>
        <v>0</v>
      </c>
      <c r="J919" s="18">
        <f t="shared" si="415"/>
        <v>100</v>
      </c>
      <c r="K919" s="18"/>
    </row>
    <row r="920" spans="1:11" ht="33" x14ac:dyDescent="0.25">
      <c r="A920" s="14" t="s">
        <v>254</v>
      </c>
      <c r="B920" s="15" t="s">
        <v>222</v>
      </c>
      <c r="C920" s="15" t="s">
        <v>6</v>
      </c>
      <c r="D920" s="15" t="s">
        <v>512</v>
      </c>
      <c r="E920" s="15" t="s">
        <v>255</v>
      </c>
      <c r="F920" s="16">
        <f>F921</f>
        <v>6500</v>
      </c>
      <c r="G920" s="16">
        <f t="shared" si="424"/>
        <v>0</v>
      </c>
      <c r="H920" s="16">
        <f t="shared" si="424"/>
        <v>6500</v>
      </c>
      <c r="I920" s="16">
        <f t="shared" si="424"/>
        <v>0</v>
      </c>
      <c r="J920" s="18">
        <f t="shared" si="415"/>
        <v>100</v>
      </c>
      <c r="K920" s="18"/>
    </row>
    <row r="921" spans="1:11" ht="16.5" x14ac:dyDescent="0.25">
      <c r="A921" s="14" t="s">
        <v>252</v>
      </c>
      <c r="B921" s="15" t="s">
        <v>222</v>
      </c>
      <c r="C921" s="15" t="s">
        <v>6</v>
      </c>
      <c r="D921" s="15" t="s">
        <v>512</v>
      </c>
      <c r="E921" s="15" t="s">
        <v>256</v>
      </c>
      <c r="F921" s="16">
        <v>6500</v>
      </c>
      <c r="G921" s="16">
        <v>0</v>
      </c>
      <c r="H921" s="16">
        <v>6500</v>
      </c>
      <c r="I921" s="16">
        <v>0</v>
      </c>
      <c r="J921" s="18">
        <f t="shared" si="415"/>
        <v>100</v>
      </c>
      <c r="K921" s="18"/>
    </row>
    <row r="922" spans="1:11" ht="16.5" x14ac:dyDescent="0.25">
      <c r="A922" s="14" t="s">
        <v>502</v>
      </c>
      <c r="B922" s="15" t="s">
        <v>222</v>
      </c>
      <c r="C922" s="15" t="s">
        <v>6</v>
      </c>
      <c r="D922" s="15" t="s">
        <v>513</v>
      </c>
      <c r="E922" s="15"/>
      <c r="F922" s="16">
        <f>F923</f>
        <v>9074</v>
      </c>
      <c r="G922" s="16">
        <f t="shared" ref="G922:I923" si="425">G923</f>
        <v>0</v>
      </c>
      <c r="H922" s="16">
        <f t="shared" si="425"/>
        <v>9074</v>
      </c>
      <c r="I922" s="16">
        <f t="shared" si="425"/>
        <v>0</v>
      </c>
      <c r="J922" s="18">
        <f t="shared" si="415"/>
        <v>100</v>
      </c>
      <c r="K922" s="18"/>
    </row>
    <row r="923" spans="1:11" ht="33" x14ac:dyDescent="0.25">
      <c r="A923" s="14" t="s">
        <v>96</v>
      </c>
      <c r="B923" s="15" t="s">
        <v>222</v>
      </c>
      <c r="C923" s="15" t="s">
        <v>6</v>
      </c>
      <c r="D923" s="15" t="s">
        <v>513</v>
      </c>
      <c r="E923" s="15" t="s">
        <v>97</v>
      </c>
      <c r="F923" s="16">
        <f>F924</f>
        <v>9074</v>
      </c>
      <c r="G923" s="16">
        <f t="shared" si="425"/>
        <v>0</v>
      </c>
      <c r="H923" s="16">
        <f t="shared" si="425"/>
        <v>9074</v>
      </c>
      <c r="I923" s="16">
        <f t="shared" si="425"/>
        <v>0</v>
      </c>
      <c r="J923" s="18">
        <f t="shared" si="415"/>
        <v>100</v>
      </c>
      <c r="K923" s="18"/>
    </row>
    <row r="924" spans="1:11" ht="16.5" x14ac:dyDescent="0.25">
      <c r="A924" s="14" t="s">
        <v>98</v>
      </c>
      <c r="B924" s="15" t="s">
        <v>222</v>
      </c>
      <c r="C924" s="15" t="s">
        <v>6</v>
      </c>
      <c r="D924" s="15" t="s">
        <v>513</v>
      </c>
      <c r="E924" s="15" t="s">
        <v>99</v>
      </c>
      <c r="F924" s="16">
        <v>9074</v>
      </c>
      <c r="G924" s="16">
        <v>0</v>
      </c>
      <c r="H924" s="16">
        <f>9075-1</f>
        <v>9074</v>
      </c>
      <c r="I924" s="16">
        <v>0</v>
      </c>
      <c r="J924" s="18">
        <f t="shared" si="415"/>
        <v>100</v>
      </c>
      <c r="K924" s="18"/>
    </row>
    <row r="925" spans="1:11" ht="16.5" x14ac:dyDescent="0.25">
      <c r="A925" s="14" t="s">
        <v>504</v>
      </c>
      <c r="B925" s="15" t="s">
        <v>222</v>
      </c>
      <c r="C925" s="15" t="s">
        <v>6</v>
      </c>
      <c r="D925" s="15" t="s">
        <v>514</v>
      </c>
      <c r="E925" s="15"/>
      <c r="F925" s="16">
        <f>F926</f>
        <v>16120</v>
      </c>
      <c r="G925" s="16">
        <f t="shared" ref="G925:I925" si="426">G926</f>
        <v>0</v>
      </c>
      <c r="H925" s="16">
        <f t="shared" si="426"/>
        <v>15536</v>
      </c>
      <c r="I925" s="16">
        <f t="shared" si="426"/>
        <v>0</v>
      </c>
      <c r="J925" s="18">
        <f t="shared" si="415"/>
        <v>96.377171215880892</v>
      </c>
      <c r="K925" s="18"/>
    </row>
    <row r="926" spans="1:11" ht="33" x14ac:dyDescent="0.25">
      <c r="A926" s="14" t="s">
        <v>96</v>
      </c>
      <c r="B926" s="15" t="s">
        <v>222</v>
      </c>
      <c r="C926" s="15" t="s">
        <v>6</v>
      </c>
      <c r="D926" s="15" t="s">
        <v>514</v>
      </c>
      <c r="E926" s="15" t="s">
        <v>97</v>
      </c>
      <c r="F926" s="16">
        <f>F927+F928</f>
        <v>16120</v>
      </c>
      <c r="G926" s="16">
        <f t="shared" ref="G926:I926" si="427">G927+G928</f>
        <v>0</v>
      </c>
      <c r="H926" s="16">
        <f t="shared" si="427"/>
        <v>15536</v>
      </c>
      <c r="I926" s="16">
        <f t="shared" si="427"/>
        <v>0</v>
      </c>
      <c r="J926" s="18">
        <f t="shared" si="415"/>
        <v>96.377171215880892</v>
      </c>
      <c r="K926" s="18"/>
    </row>
    <row r="927" spans="1:11" ht="16.5" x14ac:dyDescent="0.25">
      <c r="A927" s="14" t="s">
        <v>212</v>
      </c>
      <c r="B927" s="15" t="s">
        <v>222</v>
      </c>
      <c r="C927" s="15" t="s">
        <v>6</v>
      </c>
      <c r="D927" s="15" t="s">
        <v>514</v>
      </c>
      <c r="E927" s="15" t="s">
        <v>213</v>
      </c>
      <c r="F927" s="16">
        <v>4752</v>
      </c>
      <c r="G927" s="16">
        <v>0</v>
      </c>
      <c r="H927" s="16">
        <v>4226</v>
      </c>
      <c r="I927" s="16">
        <v>0</v>
      </c>
      <c r="J927" s="18">
        <f t="shared" si="415"/>
        <v>88.930976430976429</v>
      </c>
      <c r="K927" s="18"/>
    </row>
    <row r="928" spans="1:11" ht="16.5" x14ac:dyDescent="0.25">
      <c r="A928" s="14" t="s">
        <v>98</v>
      </c>
      <c r="B928" s="15" t="s">
        <v>222</v>
      </c>
      <c r="C928" s="15" t="s">
        <v>6</v>
      </c>
      <c r="D928" s="15" t="s">
        <v>514</v>
      </c>
      <c r="E928" s="15" t="s">
        <v>99</v>
      </c>
      <c r="F928" s="16">
        <v>11368</v>
      </c>
      <c r="G928" s="16">
        <v>0</v>
      </c>
      <c r="H928" s="16">
        <v>11310</v>
      </c>
      <c r="I928" s="16">
        <v>0</v>
      </c>
      <c r="J928" s="18">
        <f t="shared" si="415"/>
        <v>99.489795918367349</v>
      </c>
      <c r="K928" s="18"/>
    </row>
    <row r="929" spans="1:11" ht="16.5" x14ac:dyDescent="0.25">
      <c r="A929" s="14" t="s">
        <v>506</v>
      </c>
      <c r="B929" s="15" t="s">
        <v>222</v>
      </c>
      <c r="C929" s="15" t="s">
        <v>6</v>
      </c>
      <c r="D929" s="15" t="s">
        <v>515</v>
      </c>
      <c r="E929" s="15"/>
      <c r="F929" s="16">
        <f>F930</f>
        <v>2620</v>
      </c>
      <c r="G929" s="16">
        <f t="shared" ref="G929:I930" si="428">G930</f>
        <v>0</v>
      </c>
      <c r="H929" s="16">
        <f t="shared" si="428"/>
        <v>2604</v>
      </c>
      <c r="I929" s="16">
        <f t="shared" si="428"/>
        <v>0</v>
      </c>
      <c r="J929" s="18">
        <f t="shared" si="415"/>
        <v>99.389312977099237</v>
      </c>
      <c r="K929" s="18"/>
    </row>
    <row r="930" spans="1:11" ht="33" x14ac:dyDescent="0.25">
      <c r="A930" s="14" t="s">
        <v>96</v>
      </c>
      <c r="B930" s="15" t="s">
        <v>222</v>
      </c>
      <c r="C930" s="15" t="s">
        <v>6</v>
      </c>
      <c r="D930" s="15" t="s">
        <v>515</v>
      </c>
      <c r="E930" s="15" t="s">
        <v>97</v>
      </c>
      <c r="F930" s="16">
        <f>F931</f>
        <v>2620</v>
      </c>
      <c r="G930" s="16">
        <f t="shared" si="428"/>
        <v>0</v>
      </c>
      <c r="H930" s="16">
        <f t="shared" si="428"/>
        <v>2604</v>
      </c>
      <c r="I930" s="16">
        <f t="shared" si="428"/>
        <v>0</v>
      </c>
      <c r="J930" s="18">
        <f t="shared" si="415"/>
        <v>99.389312977099237</v>
      </c>
      <c r="K930" s="18"/>
    </row>
    <row r="931" spans="1:11" ht="16.5" x14ac:dyDescent="0.25">
      <c r="A931" s="14" t="s">
        <v>212</v>
      </c>
      <c r="B931" s="15" t="s">
        <v>222</v>
      </c>
      <c r="C931" s="15" t="s">
        <v>6</v>
      </c>
      <c r="D931" s="15" t="s">
        <v>515</v>
      </c>
      <c r="E931" s="15" t="s">
        <v>213</v>
      </c>
      <c r="F931" s="16">
        <v>2620</v>
      </c>
      <c r="G931" s="16">
        <v>0</v>
      </c>
      <c r="H931" s="16">
        <f>2603+1</f>
        <v>2604</v>
      </c>
      <c r="I931" s="16">
        <v>0</v>
      </c>
      <c r="J931" s="18">
        <f t="shared" si="415"/>
        <v>99.389312977099237</v>
      </c>
      <c r="K931" s="18"/>
    </row>
    <row r="932" spans="1:11" ht="16.5" x14ac:dyDescent="0.25">
      <c r="A932" s="14" t="s">
        <v>508</v>
      </c>
      <c r="B932" s="15" t="s">
        <v>222</v>
      </c>
      <c r="C932" s="15" t="s">
        <v>6</v>
      </c>
      <c r="D932" s="15" t="s">
        <v>516</v>
      </c>
      <c r="E932" s="15"/>
      <c r="F932" s="16">
        <f>F933</f>
        <v>11679</v>
      </c>
      <c r="G932" s="16">
        <f t="shared" ref="G932:I933" si="429">G933</f>
        <v>0</v>
      </c>
      <c r="H932" s="16">
        <f t="shared" si="429"/>
        <v>11277</v>
      </c>
      <c r="I932" s="16">
        <f t="shared" si="429"/>
        <v>0</v>
      </c>
      <c r="J932" s="18">
        <f t="shared" si="415"/>
        <v>96.557924479835606</v>
      </c>
      <c r="K932" s="18"/>
    </row>
    <row r="933" spans="1:11" ht="33" x14ac:dyDescent="0.25">
      <c r="A933" s="14" t="s">
        <v>96</v>
      </c>
      <c r="B933" s="15" t="s">
        <v>222</v>
      </c>
      <c r="C933" s="15" t="s">
        <v>6</v>
      </c>
      <c r="D933" s="15" t="s">
        <v>516</v>
      </c>
      <c r="E933" s="15" t="s">
        <v>97</v>
      </c>
      <c r="F933" s="16">
        <f>F934</f>
        <v>11679</v>
      </c>
      <c r="G933" s="16">
        <f t="shared" si="429"/>
        <v>0</v>
      </c>
      <c r="H933" s="16">
        <f t="shared" si="429"/>
        <v>11277</v>
      </c>
      <c r="I933" s="16">
        <f t="shared" si="429"/>
        <v>0</v>
      </c>
      <c r="J933" s="18">
        <f t="shared" si="415"/>
        <v>96.557924479835606</v>
      </c>
      <c r="K933" s="18"/>
    </row>
    <row r="934" spans="1:11" ht="16.5" x14ac:dyDescent="0.25">
      <c r="A934" s="14" t="s">
        <v>212</v>
      </c>
      <c r="B934" s="15" t="s">
        <v>222</v>
      </c>
      <c r="C934" s="15" t="s">
        <v>6</v>
      </c>
      <c r="D934" s="15" t="s">
        <v>516</v>
      </c>
      <c r="E934" s="15" t="s">
        <v>213</v>
      </c>
      <c r="F934" s="16">
        <v>11679</v>
      </c>
      <c r="G934" s="16">
        <v>0</v>
      </c>
      <c r="H934" s="16">
        <v>11277</v>
      </c>
      <c r="I934" s="16">
        <v>0</v>
      </c>
      <c r="J934" s="18">
        <f t="shared" si="415"/>
        <v>96.557924479835606</v>
      </c>
      <c r="K934" s="18"/>
    </row>
    <row r="935" spans="1:11" ht="33" x14ac:dyDescent="0.25">
      <c r="A935" s="14" t="s">
        <v>510</v>
      </c>
      <c r="B935" s="15" t="s">
        <v>222</v>
      </c>
      <c r="C935" s="15" t="s">
        <v>6</v>
      </c>
      <c r="D935" s="15" t="s">
        <v>517</v>
      </c>
      <c r="E935" s="15"/>
      <c r="F935" s="16">
        <f>F936</f>
        <v>43045</v>
      </c>
      <c r="G935" s="16">
        <f t="shared" ref="G935:I935" si="430">G936</f>
        <v>0</v>
      </c>
      <c r="H935" s="16">
        <f t="shared" si="430"/>
        <v>42838</v>
      </c>
      <c r="I935" s="16">
        <f t="shared" si="430"/>
        <v>0</v>
      </c>
      <c r="J935" s="18">
        <f t="shared" si="415"/>
        <v>99.519107910326397</v>
      </c>
      <c r="K935" s="18"/>
    </row>
    <row r="936" spans="1:11" ht="33" x14ac:dyDescent="0.25">
      <c r="A936" s="14" t="s">
        <v>96</v>
      </c>
      <c r="B936" s="15" t="s">
        <v>222</v>
      </c>
      <c r="C936" s="15" t="s">
        <v>6</v>
      </c>
      <c r="D936" s="15" t="s">
        <v>517</v>
      </c>
      <c r="E936" s="15" t="s">
        <v>97</v>
      </c>
      <c r="F936" s="16">
        <f>F937+F938</f>
        <v>43045</v>
      </c>
      <c r="G936" s="16">
        <f t="shared" ref="G936:I936" si="431">G937+G938</f>
        <v>0</v>
      </c>
      <c r="H936" s="16">
        <f t="shared" si="431"/>
        <v>42838</v>
      </c>
      <c r="I936" s="16">
        <f t="shared" si="431"/>
        <v>0</v>
      </c>
      <c r="J936" s="18">
        <f t="shared" si="415"/>
        <v>99.519107910326397</v>
      </c>
      <c r="K936" s="18"/>
    </row>
    <row r="937" spans="1:11" ht="16.5" x14ac:dyDescent="0.25">
      <c r="A937" s="14" t="s">
        <v>212</v>
      </c>
      <c r="B937" s="15" t="s">
        <v>222</v>
      </c>
      <c r="C937" s="15" t="s">
        <v>6</v>
      </c>
      <c r="D937" s="15" t="s">
        <v>517</v>
      </c>
      <c r="E937" s="15" t="s">
        <v>213</v>
      </c>
      <c r="F937" s="16">
        <v>29732</v>
      </c>
      <c r="G937" s="16">
        <v>0</v>
      </c>
      <c r="H937" s="16">
        <v>29560</v>
      </c>
      <c r="I937" s="16">
        <v>0</v>
      </c>
      <c r="J937" s="18">
        <f t="shared" si="415"/>
        <v>99.421498721915782</v>
      </c>
      <c r="K937" s="18"/>
    </row>
    <row r="938" spans="1:11" ht="16.5" x14ac:dyDescent="0.25">
      <c r="A938" s="14" t="s">
        <v>98</v>
      </c>
      <c r="B938" s="15" t="s">
        <v>222</v>
      </c>
      <c r="C938" s="15" t="s">
        <v>6</v>
      </c>
      <c r="D938" s="15" t="s">
        <v>517</v>
      </c>
      <c r="E938" s="15" t="s">
        <v>99</v>
      </c>
      <c r="F938" s="16">
        <v>13313</v>
      </c>
      <c r="G938" s="16">
        <v>0</v>
      </c>
      <c r="H938" s="16">
        <v>13278</v>
      </c>
      <c r="I938" s="16">
        <v>0</v>
      </c>
      <c r="J938" s="18">
        <f t="shared" si="415"/>
        <v>99.737099076091042</v>
      </c>
      <c r="K938" s="18"/>
    </row>
    <row r="939" spans="1:11" ht="33" x14ac:dyDescent="0.25">
      <c r="A939" s="14" t="s">
        <v>518</v>
      </c>
      <c r="B939" s="15" t="s">
        <v>222</v>
      </c>
      <c r="C939" s="15" t="s">
        <v>6</v>
      </c>
      <c r="D939" s="15" t="s">
        <v>519</v>
      </c>
      <c r="E939" s="15"/>
      <c r="F939" s="16">
        <f>F940</f>
        <v>3789</v>
      </c>
      <c r="G939" s="16">
        <f t="shared" ref="G939:I939" si="432">G940</f>
        <v>3600</v>
      </c>
      <c r="H939" s="16">
        <f t="shared" si="432"/>
        <v>3789</v>
      </c>
      <c r="I939" s="16">
        <f t="shared" si="432"/>
        <v>3600</v>
      </c>
      <c r="J939" s="18">
        <f t="shared" si="415"/>
        <v>100</v>
      </c>
      <c r="K939" s="18">
        <f t="shared" ref="K939:K965" si="433">I939/G939*100</f>
        <v>100</v>
      </c>
    </row>
    <row r="940" spans="1:11" ht="33" x14ac:dyDescent="0.25">
      <c r="A940" s="14" t="s">
        <v>96</v>
      </c>
      <c r="B940" s="15" t="s">
        <v>222</v>
      </c>
      <c r="C940" s="15" t="s">
        <v>6</v>
      </c>
      <c r="D940" s="15" t="s">
        <v>519</v>
      </c>
      <c r="E940" s="15" t="s">
        <v>97</v>
      </c>
      <c r="F940" s="16">
        <f>F941+F942</f>
        <v>3789</v>
      </c>
      <c r="G940" s="16">
        <f t="shared" ref="G940:I940" si="434">G941+G942</f>
        <v>3600</v>
      </c>
      <c r="H940" s="16">
        <f t="shared" si="434"/>
        <v>3789</v>
      </c>
      <c r="I940" s="16">
        <f t="shared" si="434"/>
        <v>3600</v>
      </c>
      <c r="J940" s="18">
        <f t="shared" si="415"/>
        <v>100</v>
      </c>
      <c r="K940" s="18">
        <f t="shared" si="433"/>
        <v>100</v>
      </c>
    </row>
    <row r="941" spans="1:11" ht="16.5" x14ac:dyDescent="0.25">
      <c r="A941" s="14" t="s">
        <v>212</v>
      </c>
      <c r="B941" s="15" t="s">
        <v>222</v>
      </c>
      <c r="C941" s="15" t="s">
        <v>6</v>
      </c>
      <c r="D941" s="15" t="s">
        <v>519</v>
      </c>
      <c r="E941" s="15" t="s">
        <v>213</v>
      </c>
      <c r="F941" s="16">
        <v>2526</v>
      </c>
      <c r="G941" s="16">
        <v>2400</v>
      </c>
      <c r="H941" s="16">
        <v>2526</v>
      </c>
      <c r="I941" s="16">
        <v>2400</v>
      </c>
      <c r="J941" s="18">
        <f t="shared" si="415"/>
        <v>100</v>
      </c>
      <c r="K941" s="18">
        <f t="shared" si="433"/>
        <v>100</v>
      </c>
    </row>
    <row r="942" spans="1:11" ht="16.5" x14ac:dyDescent="0.25">
      <c r="A942" s="14" t="s">
        <v>98</v>
      </c>
      <c r="B942" s="15" t="s">
        <v>222</v>
      </c>
      <c r="C942" s="15" t="s">
        <v>6</v>
      </c>
      <c r="D942" s="15" t="s">
        <v>519</v>
      </c>
      <c r="E942" s="15" t="s">
        <v>99</v>
      </c>
      <c r="F942" s="16">
        <v>1263</v>
      </c>
      <c r="G942" s="16">
        <v>1200</v>
      </c>
      <c r="H942" s="16">
        <v>1263</v>
      </c>
      <c r="I942" s="16">
        <v>1200</v>
      </c>
      <c r="J942" s="18">
        <f t="shared" si="415"/>
        <v>100</v>
      </c>
      <c r="K942" s="18">
        <f t="shared" si="433"/>
        <v>100</v>
      </c>
    </row>
    <row r="943" spans="1:11" ht="49.5" x14ac:dyDescent="0.25">
      <c r="A943" s="14" t="s">
        <v>520</v>
      </c>
      <c r="B943" s="15" t="s">
        <v>222</v>
      </c>
      <c r="C943" s="15" t="s">
        <v>6</v>
      </c>
      <c r="D943" s="15" t="s">
        <v>521</v>
      </c>
      <c r="E943" s="15"/>
      <c r="F943" s="16">
        <f>F944</f>
        <v>3158</v>
      </c>
      <c r="G943" s="16">
        <f t="shared" ref="G943:I944" si="435">G944</f>
        <v>3000</v>
      </c>
      <c r="H943" s="16">
        <f t="shared" si="435"/>
        <v>3158</v>
      </c>
      <c r="I943" s="16">
        <f t="shared" si="435"/>
        <v>3000</v>
      </c>
      <c r="J943" s="18">
        <f t="shared" si="415"/>
        <v>100</v>
      </c>
      <c r="K943" s="18">
        <f t="shared" si="433"/>
        <v>100</v>
      </c>
    </row>
    <row r="944" spans="1:11" ht="33" x14ac:dyDescent="0.25">
      <c r="A944" s="14" t="s">
        <v>96</v>
      </c>
      <c r="B944" s="15" t="s">
        <v>222</v>
      </c>
      <c r="C944" s="15" t="s">
        <v>6</v>
      </c>
      <c r="D944" s="15" t="s">
        <v>521</v>
      </c>
      <c r="E944" s="15" t="s">
        <v>97</v>
      </c>
      <c r="F944" s="16">
        <f>F945</f>
        <v>3158</v>
      </c>
      <c r="G944" s="16">
        <f t="shared" si="435"/>
        <v>3000</v>
      </c>
      <c r="H944" s="16">
        <f t="shared" si="435"/>
        <v>3158</v>
      </c>
      <c r="I944" s="16">
        <f t="shared" si="435"/>
        <v>3000</v>
      </c>
      <c r="J944" s="18">
        <f t="shared" si="415"/>
        <v>100</v>
      </c>
      <c r="K944" s="18">
        <f t="shared" si="433"/>
        <v>100</v>
      </c>
    </row>
    <row r="945" spans="1:11" ht="16.5" x14ac:dyDescent="0.25">
      <c r="A945" s="14" t="s">
        <v>98</v>
      </c>
      <c r="B945" s="15" t="s">
        <v>222</v>
      </c>
      <c r="C945" s="15" t="s">
        <v>6</v>
      </c>
      <c r="D945" s="15" t="s">
        <v>521</v>
      </c>
      <c r="E945" s="15" t="s">
        <v>99</v>
      </c>
      <c r="F945" s="16">
        <v>3158</v>
      </c>
      <c r="G945" s="16">
        <v>3000</v>
      </c>
      <c r="H945" s="16">
        <v>3158</v>
      </c>
      <c r="I945" s="16">
        <v>3000</v>
      </c>
      <c r="J945" s="18">
        <f t="shared" si="415"/>
        <v>100</v>
      </c>
      <c r="K945" s="18">
        <f t="shared" si="433"/>
        <v>100</v>
      </c>
    </row>
    <row r="946" spans="1:11" ht="66" x14ac:dyDescent="0.25">
      <c r="A946" s="14" t="s">
        <v>340</v>
      </c>
      <c r="B946" s="15" t="s">
        <v>222</v>
      </c>
      <c r="C946" s="15" t="s">
        <v>6</v>
      </c>
      <c r="D946" s="15" t="s">
        <v>522</v>
      </c>
      <c r="E946" s="15"/>
      <c r="F946" s="16">
        <f>F947</f>
        <v>17410</v>
      </c>
      <c r="G946" s="16">
        <f t="shared" ref="G946:I946" si="436">G947</f>
        <v>13365</v>
      </c>
      <c r="H946" s="16">
        <f t="shared" si="436"/>
        <v>13164</v>
      </c>
      <c r="I946" s="16">
        <f t="shared" si="436"/>
        <v>10088</v>
      </c>
      <c r="J946" s="18">
        <f t="shared" si="415"/>
        <v>75.611717403790919</v>
      </c>
      <c r="K946" s="18">
        <f t="shared" si="433"/>
        <v>75.480733258511037</v>
      </c>
    </row>
    <row r="947" spans="1:11" ht="33" x14ac:dyDescent="0.25">
      <c r="A947" s="14" t="s">
        <v>96</v>
      </c>
      <c r="B947" s="15" t="s">
        <v>222</v>
      </c>
      <c r="C947" s="15" t="s">
        <v>6</v>
      </c>
      <c r="D947" s="15" t="s">
        <v>522</v>
      </c>
      <c r="E947" s="15" t="s">
        <v>97</v>
      </c>
      <c r="F947" s="16">
        <f>F948+F949</f>
        <v>17410</v>
      </c>
      <c r="G947" s="16">
        <f t="shared" ref="G947:I947" si="437">G948+G949</f>
        <v>13365</v>
      </c>
      <c r="H947" s="16">
        <f t="shared" si="437"/>
        <v>13164</v>
      </c>
      <c r="I947" s="16">
        <f t="shared" si="437"/>
        <v>10088</v>
      </c>
      <c r="J947" s="18">
        <f t="shared" si="415"/>
        <v>75.611717403790919</v>
      </c>
      <c r="K947" s="18">
        <f t="shared" si="433"/>
        <v>75.480733258511037</v>
      </c>
    </row>
    <row r="948" spans="1:11" ht="16.5" x14ac:dyDescent="0.25">
      <c r="A948" s="14" t="s">
        <v>212</v>
      </c>
      <c r="B948" s="15" t="s">
        <v>222</v>
      </c>
      <c r="C948" s="15" t="s">
        <v>6</v>
      </c>
      <c r="D948" s="15" t="s">
        <v>522</v>
      </c>
      <c r="E948" s="15" t="s">
        <v>213</v>
      </c>
      <c r="F948" s="16">
        <v>8971</v>
      </c>
      <c r="G948" s="16">
        <v>6976</v>
      </c>
      <c r="H948" s="16">
        <v>6000</v>
      </c>
      <c r="I948" s="16">
        <v>4663</v>
      </c>
      <c r="J948" s="18">
        <f t="shared" si="415"/>
        <v>66.882175900122618</v>
      </c>
      <c r="K948" s="18">
        <f t="shared" si="433"/>
        <v>66.843463302752298</v>
      </c>
    </row>
    <row r="949" spans="1:11" ht="16.5" x14ac:dyDescent="0.25">
      <c r="A949" s="14" t="s">
        <v>98</v>
      </c>
      <c r="B949" s="15" t="s">
        <v>222</v>
      </c>
      <c r="C949" s="15" t="s">
        <v>6</v>
      </c>
      <c r="D949" s="15" t="s">
        <v>522</v>
      </c>
      <c r="E949" s="15" t="s">
        <v>99</v>
      </c>
      <c r="F949" s="16">
        <v>8439</v>
      </c>
      <c r="G949" s="16">
        <v>6389</v>
      </c>
      <c r="H949" s="16">
        <v>7164</v>
      </c>
      <c r="I949" s="16">
        <f>5424+1</f>
        <v>5425</v>
      </c>
      <c r="J949" s="18">
        <f t="shared" si="415"/>
        <v>84.891574831141128</v>
      </c>
      <c r="K949" s="18">
        <f t="shared" si="433"/>
        <v>84.911566755360781</v>
      </c>
    </row>
    <row r="950" spans="1:11" ht="16.5" x14ac:dyDescent="0.25">
      <c r="A950" s="14" t="s">
        <v>523</v>
      </c>
      <c r="B950" s="15" t="s">
        <v>222</v>
      </c>
      <c r="C950" s="15" t="s">
        <v>6</v>
      </c>
      <c r="D950" s="15" t="s">
        <v>524</v>
      </c>
      <c r="E950" s="15"/>
      <c r="F950" s="16">
        <f>F951</f>
        <v>8000</v>
      </c>
      <c r="G950" s="16">
        <f t="shared" ref="G950:I951" si="438">G951</f>
        <v>8000</v>
      </c>
      <c r="H950" s="16">
        <f t="shared" si="438"/>
        <v>8000</v>
      </c>
      <c r="I950" s="16">
        <f t="shared" si="438"/>
        <v>8000</v>
      </c>
      <c r="J950" s="18">
        <f t="shared" si="415"/>
        <v>100</v>
      </c>
      <c r="K950" s="18">
        <f t="shared" si="433"/>
        <v>100</v>
      </c>
    </row>
    <row r="951" spans="1:11" ht="33" x14ac:dyDescent="0.25">
      <c r="A951" s="14" t="s">
        <v>96</v>
      </c>
      <c r="B951" s="15" t="s">
        <v>222</v>
      </c>
      <c r="C951" s="15" t="s">
        <v>6</v>
      </c>
      <c r="D951" s="15" t="s">
        <v>524</v>
      </c>
      <c r="E951" s="15" t="s">
        <v>97</v>
      </c>
      <c r="F951" s="16">
        <f>F952</f>
        <v>8000</v>
      </c>
      <c r="G951" s="16">
        <f t="shared" si="438"/>
        <v>8000</v>
      </c>
      <c r="H951" s="16">
        <f t="shared" si="438"/>
        <v>8000</v>
      </c>
      <c r="I951" s="16">
        <f t="shared" si="438"/>
        <v>8000</v>
      </c>
      <c r="J951" s="18">
        <f t="shared" si="415"/>
        <v>100</v>
      </c>
      <c r="K951" s="18">
        <f t="shared" si="433"/>
        <v>100</v>
      </c>
    </row>
    <row r="952" spans="1:11" ht="16.5" x14ac:dyDescent="0.25">
      <c r="A952" s="14" t="s">
        <v>212</v>
      </c>
      <c r="B952" s="15" t="s">
        <v>222</v>
      </c>
      <c r="C952" s="15" t="s">
        <v>6</v>
      </c>
      <c r="D952" s="15" t="s">
        <v>524</v>
      </c>
      <c r="E952" s="15" t="s">
        <v>213</v>
      </c>
      <c r="F952" s="16">
        <v>8000</v>
      </c>
      <c r="G952" s="16">
        <v>8000</v>
      </c>
      <c r="H952" s="16">
        <v>8000</v>
      </c>
      <c r="I952" s="16">
        <v>8000</v>
      </c>
      <c r="J952" s="18">
        <f t="shared" si="415"/>
        <v>100</v>
      </c>
      <c r="K952" s="18">
        <f t="shared" si="433"/>
        <v>100</v>
      </c>
    </row>
    <row r="953" spans="1:11" ht="16.5" x14ac:dyDescent="0.25">
      <c r="A953" s="14" t="s">
        <v>525</v>
      </c>
      <c r="B953" s="15" t="s">
        <v>222</v>
      </c>
      <c r="C953" s="15" t="s">
        <v>6</v>
      </c>
      <c r="D953" s="15" t="s">
        <v>526</v>
      </c>
      <c r="E953" s="15"/>
      <c r="F953" s="16">
        <f>F954</f>
        <v>59809</v>
      </c>
      <c r="G953" s="16">
        <f t="shared" ref="G953:I954" si="439">G954</f>
        <v>56818</v>
      </c>
      <c r="H953" s="16">
        <f t="shared" si="439"/>
        <v>59809</v>
      </c>
      <c r="I953" s="16">
        <f t="shared" si="439"/>
        <v>56818</v>
      </c>
      <c r="J953" s="18">
        <f t="shared" si="415"/>
        <v>100</v>
      </c>
      <c r="K953" s="18">
        <f t="shared" si="433"/>
        <v>100</v>
      </c>
    </row>
    <row r="954" spans="1:11" ht="33" x14ac:dyDescent="0.25">
      <c r="A954" s="14" t="s">
        <v>96</v>
      </c>
      <c r="B954" s="15" t="s">
        <v>222</v>
      </c>
      <c r="C954" s="15" t="s">
        <v>6</v>
      </c>
      <c r="D954" s="15" t="s">
        <v>526</v>
      </c>
      <c r="E954" s="15" t="s">
        <v>97</v>
      </c>
      <c r="F954" s="16">
        <f>F955</f>
        <v>59809</v>
      </c>
      <c r="G954" s="16">
        <f t="shared" si="439"/>
        <v>56818</v>
      </c>
      <c r="H954" s="16">
        <f t="shared" si="439"/>
        <v>59809</v>
      </c>
      <c r="I954" s="16">
        <f t="shared" si="439"/>
        <v>56818</v>
      </c>
      <c r="J954" s="18">
        <f t="shared" si="415"/>
        <v>100</v>
      </c>
      <c r="K954" s="18">
        <f t="shared" si="433"/>
        <v>100</v>
      </c>
    </row>
    <row r="955" spans="1:11" ht="16.5" x14ac:dyDescent="0.25">
      <c r="A955" s="14" t="s">
        <v>98</v>
      </c>
      <c r="B955" s="15" t="s">
        <v>222</v>
      </c>
      <c r="C955" s="15" t="s">
        <v>6</v>
      </c>
      <c r="D955" s="15" t="s">
        <v>526</v>
      </c>
      <c r="E955" s="15" t="s">
        <v>99</v>
      </c>
      <c r="F955" s="16">
        <v>59809</v>
      </c>
      <c r="G955" s="16">
        <v>56818</v>
      </c>
      <c r="H955" s="16">
        <v>59809</v>
      </c>
      <c r="I955" s="16">
        <v>56818</v>
      </c>
      <c r="J955" s="18">
        <f t="shared" si="415"/>
        <v>100</v>
      </c>
      <c r="K955" s="18">
        <f t="shared" si="433"/>
        <v>100</v>
      </c>
    </row>
    <row r="956" spans="1:11" ht="16.5" x14ac:dyDescent="0.25">
      <c r="A956" s="14" t="s">
        <v>527</v>
      </c>
      <c r="B956" s="15" t="s">
        <v>222</v>
      </c>
      <c r="C956" s="15" t="s">
        <v>6</v>
      </c>
      <c r="D956" s="15" t="s">
        <v>528</v>
      </c>
      <c r="E956" s="15"/>
      <c r="F956" s="16">
        <f>F957</f>
        <v>2704</v>
      </c>
      <c r="G956" s="16">
        <f t="shared" ref="G956:I957" si="440">G957</f>
        <v>2569</v>
      </c>
      <c r="H956" s="16">
        <f t="shared" si="440"/>
        <v>2704</v>
      </c>
      <c r="I956" s="16">
        <f t="shared" si="440"/>
        <v>2569</v>
      </c>
      <c r="J956" s="18">
        <f t="shared" si="415"/>
        <v>100</v>
      </c>
      <c r="K956" s="18">
        <f t="shared" si="433"/>
        <v>100</v>
      </c>
    </row>
    <row r="957" spans="1:11" ht="33" x14ac:dyDescent="0.25">
      <c r="A957" s="14" t="s">
        <v>96</v>
      </c>
      <c r="B957" s="15" t="s">
        <v>222</v>
      </c>
      <c r="C957" s="15" t="s">
        <v>6</v>
      </c>
      <c r="D957" s="15" t="s">
        <v>528</v>
      </c>
      <c r="E957" s="15" t="s">
        <v>97</v>
      </c>
      <c r="F957" s="16">
        <f>F958</f>
        <v>2704</v>
      </c>
      <c r="G957" s="16">
        <f t="shared" si="440"/>
        <v>2569</v>
      </c>
      <c r="H957" s="16">
        <f t="shared" si="440"/>
        <v>2704</v>
      </c>
      <c r="I957" s="16">
        <f t="shared" si="440"/>
        <v>2569</v>
      </c>
      <c r="J957" s="18">
        <f t="shared" si="415"/>
        <v>100</v>
      </c>
      <c r="K957" s="18">
        <f t="shared" si="433"/>
        <v>100</v>
      </c>
    </row>
    <row r="958" spans="1:11" ht="16.5" x14ac:dyDescent="0.25">
      <c r="A958" s="14" t="s">
        <v>212</v>
      </c>
      <c r="B958" s="15" t="s">
        <v>222</v>
      </c>
      <c r="C958" s="15" t="s">
        <v>6</v>
      </c>
      <c r="D958" s="15" t="s">
        <v>528</v>
      </c>
      <c r="E958" s="15" t="s">
        <v>213</v>
      </c>
      <c r="F958" s="16">
        <v>2704</v>
      </c>
      <c r="G958" s="16">
        <v>2569</v>
      </c>
      <c r="H958" s="16">
        <v>2704</v>
      </c>
      <c r="I958" s="16">
        <v>2569</v>
      </c>
      <c r="J958" s="18">
        <f t="shared" si="415"/>
        <v>100</v>
      </c>
      <c r="K958" s="18">
        <f t="shared" si="433"/>
        <v>100</v>
      </c>
    </row>
    <row r="959" spans="1:11" ht="49.5" x14ac:dyDescent="0.25">
      <c r="A959" s="14" t="s">
        <v>189</v>
      </c>
      <c r="B959" s="15" t="s">
        <v>222</v>
      </c>
      <c r="C959" s="15" t="s">
        <v>6</v>
      </c>
      <c r="D959" s="15" t="s">
        <v>190</v>
      </c>
      <c r="E959" s="15"/>
      <c r="F959" s="16">
        <f>F960</f>
        <v>79</v>
      </c>
      <c r="G959" s="16">
        <f t="shared" ref="G959:I962" si="441">G960</f>
        <v>0</v>
      </c>
      <c r="H959" s="16">
        <f t="shared" si="441"/>
        <v>79</v>
      </c>
      <c r="I959" s="16">
        <f t="shared" si="441"/>
        <v>0</v>
      </c>
      <c r="J959" s="18">
        <f t="shared" si="415"/>
        <v>100</v>
      </c>
      <c r="K959" s="18"/>
    </row>
    <row r="960" spans="1:11" ht="16.5" x14ac:dyDescent="0.25">
      <c r="A960" s="14" t="s">
        <v>72</v>
      </c>
      <c r="B960" s="15" t="s">
        <v>222</v>
      </c>
      <c r="C960" s="15" t="s">
        <v>6</v>
      </c>
      <c r="D960" s="15" t="s">
        <v>191</v>
      </c>
      <c r="E960" s="15"/>
      <c r="F960" s="16">
        <f>F961</f>
        <v>79</v>
      </c>
      <c r="G960" s="16">
        <f t="shared" si="441"/>
        <v>0</v>
      </c>
      <c r="H960" s="16">
        <f t="shared" si="441"/>
        <v>79</v>
      </c>
      <c r="I960" s="16">
        <f t="shared" si="441"/>
        <v>0</v>
      </c>
      <c r="J960" s="18">
        <f t="shared" si="415"/>
        <v>100</v>
      </c>
      <c r="K960" s="18"/>
    </row>
    <row r="961" spans="1:11" ht="16.5" x14ac:dyDescent="0.25">
      <c r="A961" s="14" t="s">
        <v>508</v>
      </c>
      <c r="B961" s="15" t="s">
        <v>222</v>
      </c>
      <c r="C961" s="15" t="s">
        <v>6</v>
      </c>
      <c r="D961" s="15" t="s">
        <v>529</v>
      </c>
      <c r="E961" s="15"/>
      <c r="F961" s="16">
        <f>F962</f>
        <v>79</v>
      </c>
      <c r="G961" s="16">
        <f t="shared" si="441"/>
        <v>0</v>
      </c>
      <c r="H961" s="16">
        <f t="shared" si="441"/>
        <v>79</v>
      </c>
      <c r="I961" s="16">
        <f t="shared" si="441"/>
        <v>0</v>
      </c>
      <c r="J961" s="18">
        <f t="shared" si="415"/>
        <v>100</v>
      </c>
      <c r="K961" s="18"/>
    </row>
    <row r="962" spans="1:11" ht="33" x14ac:dyDescent="0.25">
      <c r="A962" s="14" t="s">
        <v>96</v>
      </c>
      <c r="B962" s="15" t="s">
        <v>222</v>
      </c>
      <c r="C962" s="15" t="s">
        <v>6</v>
      </c>
      <c r="D962" s="15" t="s">
        <v>529</v>
      </c>
      <c r="E962" s="15" t="s">
        <v>97</v>
      </c>
      <c r="F962" s="16">
        <f>F963</f>
        <v>79</v>
      </c>
      <c r="G962" s="16">
        <f t="shared" si="441"/>
        <v>0</v>
      </c>
      <c r="H962" s="16">
        <f t="shared" si="441"/>
        <v>79</v>
      </c>
      <c r="I962" s="16">
        <f t="shared" si="441"/>
        <v>0</v>
      </c>
      <c r="J962" s="18">
        <f t="shared" si="415"/>
        <v>100</v>
      </c>
      <c r="K962" s="18"/>
    </row>
    <row r="963" spans="1:11" ht="16.5" x14ac:dyDescent="0.25">
      <c r="A963" s="14" t="s">
        <v>212</v>
      </c>
      <c r="B963" s="15" t="s">
        <v>222</v>
      </c>
      <c r="C963" s="15" t="s">
        <v>6</v>
      </c>
      <c r="D963" s="15" t="s">
        <v>529</v>
      </c>
      <c r="E963" s="15" t="s">
        <v>213</v>
      </c>
      <c r="F963" s="16">
        <v>79</v>
      </c>
      <c r="G963" s="16">
        <v>0</v>
      </c>
      <c r="H963" s="16">
        <v>79</v>
      </c>
      <c r="I963" s="16">
        <v>0</v>
      </c>
      <c r="J963" s="18">
        <f t="shared" si="415"/>
        <v>100</v>
      </c>
      <c r="K963" s="18"/>
    </row>
    <row r="964" spans="1:11" ht="49.5" x14ac:dyDescent="0.25">
      <c r="A964" s="14" t="s">
        <v>294</v>
      </c>
      <c r="B964" s="15" t="s">
        <v>222</v>
      </c>
      <c r="C964" s="15" t="s">
        <v>6</v>
      </c>
      <c r="D964" s="15" t="s">
        <v>295</v>
      </c>
      <c r="E964" s="15"/>
      <c r="F964" s="16">
        <f>F965</f>
        <v>7501</v>
      </c>
      <c r="G964" s="16">
        <f t="shared" ref="G964:I966" si="442">G965</f>
        <v>7501</v>
      </c>
      <c r="H964" s="16">
        <f t="shared" si="442"/>
        <v>7501</v>
      </c>
      <c r="I964" s="16">
        <f t="shared" si="442"/>
        <v>7501</v>
      </c>
      <c r="J964" s="18">
        <f t="shared" si="415"/>
        <v>100</v>
      </c>
      <c r="K964" s="18">
        <f t="shared" si="433"/>
        <v>100</v>
      </c>
    </row>
    <row r="965" spans="1:11" ht="82.5" x14ac:dyDescent="0.25">
      <c r="A965" s="14" t="s">
        <v>530</v>
      </c>
      <c r="B965" s="15" t="s">
        <v>222</v>
      </c>
      <c r="C965" s="15" t="s">
        <v>6</v>
      </c>
      <c r="D965" s="15" t="s">
        <v>531</v>
      </c>
      <c r="E965" s="15"/>
      <c r="F965" s="16">
        <f>F966</f>
        <v>7501</v>
      </c>
      <c r="G965" s="16">
        <f t="shared" si="442"/>
        <v>7501</v>
      </c>
      <c r="H965" s="16">
        <f t="shared" si="442"/>
        <v>7501</v>
      </c>
      <c r="I965" s="16">
        <f t="shared" si="442"/>
        <v>7501</v>
      </c>
      <c r="J965" s="18">
        <f t="shared" si="415"/>
        <v>100</v>
      </c>
      <c r="K965" s="18">
        <f t="shared" si="433"/>
        <v>100</v>
      </c>
    </row>
    <row r="966" spans="1:11" ht="33" x14ac:dyDescent="0.25">
      <c r="A966" s="14" t="s">
        <v>96</v>
      </c>
      <c r="B966" s="15" t="s">
        <v>222</v>
      </c>
      <c r="C966" s="15" t="s">
        <v>6</v>
      </c>
      <c r="D966" s="15" t="s">
        <v>531</v>
      </c>
      <c r="E966" s="15" t="s">
        <v>97</v>
      </c>
      <c r="F966" s="16">
        <f>F967</f>
        <v>7501</v>
      </c>
      <c r="G966" s="16">
        <f t="shared" si="442"/>
        <v>7501</v>
      </c>
      <c r="H966" s="16">
        <f t="shared" si="442"/>
        <v>7501</v>
      </c>
      <c r="I966" s="16">
        <f t="shared" si="442"/>
        <v>7501</v>
      </c>
      <c r="J966" s="18">
        <f t="shared" ref="J966:J1029" si="443">H966/F966*100</f>
        <v>100</v>
      </c>
      <c r="K966" s="18">
        <f t="shared" ref="K966:K986" si="444">I966/G966*100</f>
        <v>100</v>
      </c>
    </row>
    <row r="967" spans="1:11" ht="16.5" x14ac:dyDescent="0.25">
      <c r="A967" s="14" t="s">
        <v>98</v>
      </c>
      <c r="B967" s="15" t="s">
        <v>222</v>
      </c>
      <c r="C967" s="15" t="s">
        <v>6</v>
      </c>
      <c r="D967" s="15" t="s">
        <v>531</v>
      </c>
      <c r="E967" s="15" t="s">
        <v>99</v>
      </c>
      <c r="F967" s="16">
        <v>7501</v>
      </c>
      <c r="G967" s="16">
        <v>7501</v>
      </c>
      <c r="H967" s="16">
        <f>7500+1</f>
        <v>7501</v>
      </c>
      <c r="I967" s="16">
        <f>7500+1</f>
        <v>7501</v>
      </c>
      <c r="J967" s="18">
        <f t="shared" si="443"/>
        <v>100</v>
      </c>
      <c r="K967" s="18">
        <f t="shared" si="444"/>
        <v>100</v>
      </c>
    </row>
    <row r="968" spans="1:11" ht="16.5" x14ac:dyDescent="0.25">
      <c r="A968" s="14" t="s">
        <v>22</v>
      </c>
      <c r="B968" s="15" t="s">
        <v>222</v>
      </c>
      <c r="C968" s="15" t="s">
        <v>6</v>
      </c>
      <c r="D968" s="15" t="s">
        <v>23</v>
      </c>
      <c r="E968" s="15"/>
      <c r="F968" s="16">
        <f>F969</f>
        <v>61388</v>
      </c>
      <c r="G968" s="16">
        <f t="shared" ref="G968:I971" si="445">G969</f>
        <v>0</v>
      </c>
      <c r="H968" s="16">
        <f t="shared" si="445"/>
        <v>61388</v>
      </c>
      <c r="I968" s="16">
        <f t="shared" si="445"/>
        <v>0</v>
      </c>
      <c r="J968" s="18">
        <f t="shared" si="443"/>
        <v>100</v>
      </c>
      <c r="K968" s="18"/>
    </row>
    <row r="969" spans="1:11" ht="16.5" x14ac:dyDescent="0.25">
      <c r="A969" s="14" t="s">
        <v>72</v>
      </c>
      <c r="B969" s="15" t="s">
        <v>222</v>
      </c>
      <c r="C969" s="15" t="s">
        <v>6</v>
      </c>
      <c r="D969" s="15" t="s">
        <v>73</v>
      </c>
      <c r="E969" s="15"/>
      <c r="F969" s="16">
        <f>F970</f>
        <v>61388</v>
      </c>
      <c r="G969" s="16">
        <f t="shared" si="445"/>
        <v>0</v>
      </c>
      <c r="H969" s="16">
        <f t="shared" si="445"/>
        <v>61388</v>
      </c>
      <c r="I969" s="16">
        <f t="shared" si="445"/>
        <v>0</v>
      </c>
      <c r="J969" s="18">
        <f t="shared" si="443"/>
        <v>100</v>
      </c>
      <c r="K969" s="18"/>
    </row>
    <row r="970" spans="1:11" ht="16.5" x14ac:dyDescent="0.25">
      <c r="A970" s="14" t="s">
        <v>252</v>
      </c>
      <c r="B970" s="15" t="s">
        <v>222</v>
      </c>
      <c r="C970" s="15" t="s">
        <v>6</v>
      </c>
      <c r="D970" s="15" t="s">
        <v>269</v>
      </c>
      <c r="E970" s="15"/>
      <c r="F970" s="16">
        <f>F971</f>
        <v>61388</v>
      </c>
      <c r="G970" s="16">
        <f t="shared" si="445"/>
        <v>0</v>
      </c>
      <c r="H970" s="16">
        <f t="shared" si="445"/>
        <v>61388</v>
      </c>
      <c r="I970" s="16">
        <f t="shared" si="445"/>
        <v>0</v>
      </c>
      <c r="J970" s="18">
        <f t="shared" si="443"/>
        <v>100</v>
      </c>
      <c r="K970" s="18"/>
    </row>
    <row r="971" spans="1:11" ht="33" x14ac:dyDescent="0.25">
      <c r="A971" s="14" t="s">
        <v>254</v>
      </c>
      <c r="B971" s="15" t="s">
        <v>222</v>
      </c>
      <c r="C971" s="15" t="s">
        <v>6</v>
      </c>
      <c r="D971" s="15" t="s">
        <v>269</v>
      </c>
      <c r="E971" s="15" t="s">
        <v>255</v>
      </c>
      <c r="F971" s="16">
        <f>F972</f>
        <v>61388</v>
      </c>
      <c r="G971" s="16">
        <f t="shared" si="445"/>
        <v>0</v>
      </c>
      <c r="H971" s="16">
        <f t="shared" si="445"/>
        <v>61388</v>
      </c>
      <c r="I971" s="16">
        <f t="shared" si="445"/>
        <v>0</v>
      </c>
      <c r="J971" s="18">
        <f t="shared" si="443"/>
        <v>100</v>
      </c>
      <c r="K971" s="18"/>
    </row>
    <row r="972" spans="1:11" ht="16.5" x14ac:dyDescent="0.25">
      <c r="A972" s="14" t="s">
        <v>252</v>
      </c>
      <c r="B972" s="15" t="s">
        <v>222</v>
      </c>
      <c r="C972" s="15" t="s">
        <v>6</v>
      </c>
      <c r="D972" s="15" t="s">
        <v>269</v>
      </c>
      <c r="E972" s="15" t="s">
        <v>256</v>
      </c>
      <c r="F972" s="16">
        <v>61388</v>
      </c>
      <c r="G972" s="16">
        <v>0</v>
      </c>
      <c r="H972" s="16">
        <v>61388</v>
      </c>
      <c r="I972" s="16">
        <v>0</v>
      </c>
      <c r="J972" s="18">
        <f t="shared" si="443"/>
        <v>100</v>
      </c>
      <c r="K972" s="18"/>
    </row>
    <row r="973" spans="1:11" ht="37.5" x14ac:dyDescent="0.3">
      <c r="A973" s="11" t="s">
        <v>532</v>
      </c>
      <c r="B973" s="12" t="s">
        <v>222</v>
      </c>
      <c r="C973" s="12" t="s">
        <v>44</v>
      </c>
      <c r="D973" s="12"/>
      <c r="E973" s="12"/>
      <c r="F973" s="13">
        <f>F974</f>
        <v>731</v>
      </c>
      <c r="G973" s="13">
        <f t="shared" ref="G973:I977" si="446">G974</f>
        <v>0</v>
      </c>
      <c r="H973" s="13">
        <f t="shared" si="446"/>
        <v>731</v>
      </c>
      <c r="I973" s="13">
        <f t="shared" si="446"/>
        <v>0</v>
      </c>
      <c r="J973" s="21">
        <f t="shared" si="443"/>
        <v>100</v>
      </c>
      <c r="K973" s="21"/>
    </row>
    <row r="974" spans="1:11" ht="33" x14ac:dyDescent="0.25">
      <c r="A974" s="14" t="s">
        <v>455</v>
      </c>
      <c r="B974" s="15" t="s">
        <v>222</v>
      </c>
      <c r="C974" s="15" t="s">
        <v>44</v>
      </c>
      <c r="D974" s="15" t="s">
        <v>456</v>
      </c>
      <c r="E974" s="15"/>
      <c r="F974" s="16">
        <f>F975</f>
        <v>731</v>
      </c>
      <c r="G974" s="16">
        <f t="shared" si="446"/>
        <v>0</v>
      </c>
      <c r="H974" s="16">
        <f t="shared" si="446"/>
        <v>731</v>
      </c>
      <c r="I974" s="16">
        <f t="shared" si="446"/>
        <v>0</v>
      </c>
      <c r="J974" s="18">
        <f t="shared" si="443"/>
        <v>100</v>
      </c>
      <c r="K974" s="18"/>
    </row>
    <row r="975" spans="1:11" ht="16.5" x14ac:dyDescent="0.25">
      <c r="A975" s="14" t="s">
        <v>72</v>
      </c>
      <c r="B975" s="15" t="s">
        <v>222</v>
      </c>
      <c r="C975" s="15" t="s">
        <v>44</v>
      </c>
      <c r="D975" s="15" t="s">
        <v>460</v>
      </c>
      <c r="E975" s="15"/>
      <c r="F975" s="16">
        <f>F976</f>
        <v>731</v>
      </c>
      <c r="G975" s="16">
        <f t="shared" si="446"/>
        <v>0</v>
      </c>
      <c r="H975" s="16">
        <f t="shared" si="446"/>
        <v>731</v>
      </c>
      <c r="I975" s="16">
        <f t="shared" si="446"/>
        <v>0</v>
      </c>
      <c r="J975" s="18">
        <f t="shared" si="443"/>
        <v>100</v>
      </c>
      <c r="K975" s="18"/>
    </row>
    <row r="976" spans="1:11" ht="33" x14ac:dyDescent="0.25">
      <c r="A976" s="14" t="s">
        <v>533</v>
      </c>
      <c r="B976" s="15" t="s">
        <v>222</v>
      </c>
      <c r="C976" s="15" t="s">
        <v>44</v>
      </c>
      <c r="D976" s="15" t="s">
        <v>534</v>
      </c>
      <c r="E976" s="15"/>
      <c r="F976" s="16">
        <f>F977</f>
        <v>731</v>
      </c>
      <c r="G976" s="16">
        <f t="shared" si="446"/>
        <v>0</v>
      </c>
      <c r="H976" s="16">
        <f t="shared" si="446"/>
        <v>731</v>
      </c>
      <c r="I976" s="16">
        <f t="shared" si="446"/>
        <v>0</v>
      </c>
      <c r="J976" s="18">
        <f t="shared" si="443"/>
        <v>100</v>
      </c>
      <c r="K976" s="18"/>
    </row>
    <row r="977" spans="1:11" ht="33" x14ac:dyDescent="0.25">
      <c r="A977" s="14" t="s">
        <v>31</v>
      </c>
      <c r="B977" s="15" t="s">
        <v>222</v>
      </c>
      <c r="C977" s="15" t="s">
        <v>44</v>
      </c>
      <c r="D977" s="15" t="s">
        <v>534</v>
      </c>
      <c r="E977" s="15" t="s">
        <v>32</v>
      </c>
      <c r="F977" s="16">
        <f>F978</f>
        <v>731</v>
      </c>
      <c r="G977" s="16">
        <f t="shared" si="446"/>
        <v>0</v>
      </c>
      <c r="H977" s="16">
        <f t="shared" si="446"/>
        <v>731</v>
      </c>
      <c r="I977" s="16">
        <f t="shared" si="446"/>
        <v>0</v>
      </c>
      <c r="J977" s="18">
        <f t="shared" si="443"/>
        <v>100</v>
      </c>
      <c r="K977" s="18"/>
    </row>
    <row r="978" spans="1:11" ht="33" x14ac:dyDescent="0.25">
      <c r="A978" s="14" t="s">
        <v>33</v>
      </c>
      <c r="B978" s="15" t="s">
        <v>222</v>
      </c>
      <c r="C978" s="15" t="s">
        <v>44</v>
      </c>
      <c r="D978" s="15" t="s">
        <v>534</v>
      </c>
      <c r="E978" s="15" t="s">
        <v>34</v>
      </c>
      <c r="F978" s="16">
        <v>731</v>
      </c>
      <c r="G978" s="16">
        <v>0</v>
      </c>
      <c r="H978" s="16">
        <f>730+1</f>
        <v>731</v>
      </c>
      <c r="I978" s="16">
        <v>0</v>
      </c>
      <c r="J978" s="18">
        <f t="shared" si="443"/>
        <v>100</v>
      </c>
      <c r="K978" s="18"/>
    </row>
    <row r="979" spans="1:11" ht="20.25" x14ac:dyDescent="0.3">
      <c r="A979" s="19" t="s">
        <v>535</v>
      </c>
      <c r="B979" s="9" t="s">
        <v>175</v>
      </c>
      <c r="C979" s="9" t="s">
        <v>7</v>
      </c>
      <c r="D979" s="9"/>
      <c r="E979" s="9"/>
      <c r="F979" s="10">
        <f>F980+F986+F1065+F1107</f>
        <v>1657941</v>
      </c>
      <c r="G979" s="10">
        <f t="shared" ref="G979:I979" si="447">G980+G986+G1065+G1107</f>
        <v>1205537</v>
      </c>
      <c r="H979" s="10">
        <f t="shared" si="447"/>
        <v>1472250</v>
      </c>
      <c r="I979" s="10">
        <f t="shared" si="447"/>
        <v>1051705</v>
      </c>
      <c r="J979" s="20">
        <f t="shared" si="443"/>
        <v>88.799903012230232</v>
      </c>
      <c r="K979" s="20">
        <f t="shared" si="444"/>
        <v>87.239545530332123</v>
      </c>
    </row>
    <row r="980" spans="1:11" ht="18.75" x14ac:dyDescent="0.3">
      <c r="A980" s="11" t="s">
        <v>536</v>
      </c>
      <c r="B980" s="12" t="s">
        <v>175</v>
      </c>
      <c r="C980" s="12" t="s">
        <v>6</v>
      </c>
      <c r="D980" s="12"/>
      <c r="E980" s="12"/>
      <c r="F980" s="13">
        <f>F981</f>
        <v>78301</v>
      </c>
      <c r="G980" s="13">
        <f t="shared" ref="G980:I980" si="448">G981</f>
        <v>0</v>
      </c>
      <c r="H980" s="13">
        <f t="shared" si="448"/>
        <v>78032</v>
      </c>
      <c r="I980" s="13">
        <f t="shared" si="448"/>
        <v>0</v>
      </c>
      <c r="J980" s="21">
        <f t="shared" si="443"/>
        <v>99.656453940562699</v>
      </c>
      <c r="K980" s="21"/>
    </row>
    <row r="981" spans="1:11" ht="49.5" x14ac:dyDescent="0.25">
      <c r="A981" s="14" t="s">
        <v>10</v>
      </c>
      <c r="B981" s="15" t="s">
        <v>175</v>
      </c>
      <c r="C981" s="15" t="s">
        <v>6</v>
      </c>
      <c r="D981" s="15" t="s">
        <v>11</v>
      </c>
      <c r="E981" s="15"/>
      <c r="F981" s="16">
        <f>F982</f>
        <v>78301</v>
      </c>
      <c r="G981" s="16">
        <f t="shared" ref="G981:I984" si="449">G982</f>
        <v>0</v>
      </c>
      <c r="H981" s="16">
        <f t="shared" si="449"/>
        <v>78032</v>
      </c>
      <c r="I981" s="16">
        <f t="shared" si="449"/>
        <v>0</v>
      </c>
      <c r="J981" s="18">
        <f t="shared" si="443"/>
        <v>99.656453940562699</v>
      </c>
      <c r="K981" s="18"/>
    </row>
    <row r="982" spans="1:11" ht="33" x14ac:dyDescent="0.25">
      <c r="A982" s="14" t="s">
        <v>537</v>
      </c>
      <c r="B982" s="15" t="s">
        <v>175</v>
      </c>
      <c r="C982" s="15" t="s">
        <v>6</v>
      </c>
      <c r="D982" s="15" t="s">
        <v>538</v>
      </c>
      <c r="E982" s="15"/>
      <c r="F982" s="16">
        <f>F983</f>
        <v>78301</v>
      </c>
      <c r="G982" s="16">
        <f t="shared" si="449"/>
        <v>0</v>
      </c>
      <c r="H982" s="16">
        <f t="shared" si="449"/>
        <v>78032</v>
      </c>
      <c r="I982" s="16">
        <f t="shared" si="449"/>
        <v>0</v>
      </c>
      <c r="J982" s="18">
        <f t="shared" si="443"/>
        <v>99.656453940562699</v>
      </c>
      <c r="K982" s="18"/>
    </row>
    <row r="983" spans="1:11" ht="165" x14ac:dyDescent="0.25">
      <c r="A983" s="17" t="s">
        <v>539</v>
      </c>
      <c r="B983" s="15" t="s">
        <v>175</v>
      </c>
      <c r="C983" s="15" t="s">
        <v>6</v>
      </c>
      <c r="D983" s="15" t="s">
        <v>540</v>
      </c>
      <c r="E983" s="15"/>
      <c r="F983" s="16">
        <f>F984</f>
        <v>78301</v>
      </c>
      <c r="G983" s="16">
        <f t="shared" si="449"/>
        <v>0</v>
      </c>
      <c r="H983" s="16">
        <f t="shared" si="449"/>
        <v>78032</v>
      </c>
      <c r="I983" s="16">
        <f t="shared" si="449"/>
        <v>0</v>
      </c>
      <c r="J983" s="18">
        <f t="shared" si="443"/>
        <v>99.656453940562699</v>
      </c>
      <c r="K983" s="18"/>
    </row>
    <row r="984" spans="1:11" ht="16.5" x14ac:dyDescent="0.25">
      <c r="A984" s="14" t="s">
        <v>35</v>
      </c>
      <c r="B984" s="15" t="s">
        <v>175</v>
      </c>
      <c r="C984" s="15" t="s">
        <v>6</v>
      </c>
      <c r="D984" s="15" t="s">
        <v>540</v>
      </c>
      <c r="E984" s="15" t="s">
        <v>36</v>
      </c>
      <c r="F984" s="16">
        <f>F985</f>
        <v>78301</v>
      </c>
      <c r="G984" s="16">
        <f t="shared" si="449"/>
        <v>0</v>
      </c>
      <c r="H984" s="16">
        <f t="shared" si="449"/>
        <v>78032</v>
      </c>
      <c r="I984" s="16">
        <f t="shared" si="449"/>
        <v>0</v>
      </c>
      <c r="J984" s="18">
        <f t="shared" si="443"/>
        <v>99.656453940562699</v>
      </c>
      <c r="K984" s="18"/>
    </row>
    <row r="985" spans="1:11" ht="33" x14ac:dyDescent="0.25">
      <c r="A985" s="14" t="s">
        <v>46</v>
      </c>
      <c r="B985" s="15" t="s">
        <v>175</v>
      </c>
      <c r="C985" s="15" t="s">
        <v>6</v>
      </c>
      <c r="D985" s="15" t="s">
        <v>540</v>
      </c>
      <c r="E985" s="15" t="s">
        <v>47</v>
      </c>
      <c r="F985" s="16">
        <v>78301</v>
      </c>
      <c r="G985" s="16">
        <v>0</v>
      </c>
      <c r="H985" s="16">
        <f>78033-1</f>
        <v>78032</v>
      </c>
      <c r="I985" s="16">
        <v>0</v>
      </c>
      <c r="J985" s="18">
        <f t="shared" si="443"/>
        <v>99.656453940562699</v>
      </c>
      <c r="K985" s="18"/>
    </row>
    <row r="986" spans="1:11" ht="18.75" x14ac:dyDescent="0.3">
      <c r="A986" s="11" t="s">
        <v>541</v>
      </c>
      <c r="B986" s="12" t="s">
        <v>175</v>
      </c>
      <c r="C986" s="12" t="s">
        <v>21</v>
      </c>
      <c r="D986" s="12"/>
      <c r="E986" s="12"/>
      <c r="F986" s="13">
        <f>F987+F1025+F1033+F1050</f>
        <v>93588</v>
      </c>
      <c r="G986" s="13">
        <f t="shared" ref="G986:I986" si="450">G987+G1025+G1033+G1050</f>
        <v>8275</v>
      </c>
      <c r="H986" s="13">
        <f t="shared" si="450"/>
        <v>78523</v>
      </c>
      <c r="I986" s="13">
        <f t="shared" si="450"/>
        <v>3868</v>
      </c>
      <c r="J986" s="21">
        <f t="shared" si="443"/>
        <v>83.902850792836688</v>
      </c>
      <c r="K986" s="21">
        <f t="shared" si="444"/>
        <v>46.743202416918429</v>
      </c>
    </row>
    <row r="987" spans="1:11" ht="33" x14ac:dyDescent="0.25">
      <c r="A987" s="14" t="s">
        <v>542</v>
      </c>
      <c r="B987" s="15" t="s">
        <v>175</v>
      </c>
      <c r="C987" s="15" t="s">
        <v>21</v>
      </c>
      <c r="D987" s="15" t="s">
        <v>543</v>
      </c>
      <c r="E987" s="15"/>
      <c r="F987" s="16">
        <f>F988</f>
        <v>45574</v>
      </c>
      <c r="G987" s="16">
        <f t="shared" ref="G987:I987" si="451">G988</f>
        <v>0</v>
      </c>
      <c r="H987" s="16">
        <f t="shared" si="451"/>
        <v>39008</v>
      </c>
      <c r="I987" s="16">
        <f t="shared" si="451"/>
        <v>0</v>
      </c>
      <c r="J987" s="18">
        <f t="shared" si="443"/>
        <v>85.592662482994683</v>
      </c>
      <c r="K987" s="18"/>
    </row>
    <row r="988" spans="1:11" ht="16.5" x14ac:dyDescent="0.25">
      <c r="A988" s="14" t="s">
        <v>544</v>
      </c>
      <c r="B988" s="15" t="s">
        <v>175</v>
      </c>
      <c r="C988" s="15" t="s">
        <v>21</v>
      </c>
      <c r="D988" s="15" t="s">
        <v>545</v>
      </c>
      <c r="E988" s="15"/>
      <c r="F988" s="16">
        <f>F989+F992+F995+F998+F1001+F1004+F1007+F1010+F1013+F1016+F1019+F1022</f>
        <v>45574</v>
      </c>
      <c r="G988" s="16">
        <f t="shared" ref="G988:I988" si="452">G989+G992+G995+G998+G1001+G1004+G1007+G1010+G1013+G1016+G1019+G1022</f>
        <v>0</v>
      </c>
      <c r="H988" s="16">
        <f t="shared" si="452"/>
        <v>39008</v>
      </c>
      <c r="I988" s="16">
        <f t="shared" si="452"/>
        <v>0</v>
      </c>
      <c r="J988" s="18">
        <f t="shared" si="443"/>
        <v>85.592662482994683</v>
      </c>
      <c r="K988" s="18"/>
    </row>
    <row r="989" spans="1:11" ht="115.5" x14ac:dyDescent="0.25">
      <c r="A989" s="17" t="s">
        <v>546</v>
      </c>
      <c r="B989" s="15" t="s">
        <v>175</v>
      </c>
      <c r="C989" s="15" t="s">
        <v>21</v>
      </c>
      <c r="D989" s="15" t="s">
        <v>547</v>
      </c>
      <c r="E989" s="15"/>
      <c r="F989" s="16">
        <f>F990</f>
        <v>405</v>
      </c>
      <c r="G989" s="16">
        <f t="shared" ref="G989:I990" si="453">G990</f>
        <v>0</v>
      </c>
      <c r="H989" s="16">
        <f t="shared" si="453"/>
        <v>172</v>
      </c>
      <c r="I989" s="16">
        <f t="shared" si="453"/>
        <v>0</v>
      </c>
      <c r="J989" s="18">
        <f t="shared" si="443"/>
        <v>42.46913580246914</v>
      </c>
      <c r="K989" s="18"/>
    </row>
    <row r="990" spans="1:11" ht="16.5" x14ac:dyDescent="0.25">
      <c r="A990" s="14" t="s">
        <v>35</v>
      </c>
      <c r="B990" s="15" t="s">
        <v>175</v>
      </c>
      <c r="C990" s="15" t="s">
        <v>21</v>
      </c>
      <c r="D990" s="15" t="s">
        <v>547</v>
      </c>
      <c r="E990" s="15" t="s">
        <v>36</v>
      </c>
      <c r="F990" s="16">
        <f>F991</f>
        <v>405</v>
      </c>
      <c r="G990" s="16">
        <f t="shared" si="453"/>
        <v>0</v>
      </c>
      <c r="H990" s="16">
        <f t="shared" si="453"/>
        <v>172</v>
      </c>
      <c r="I990" s="16">
        <f t="shared" si="453"/>
        <v>0</v>
      </c>
      <c r="J990" s="18">
        <f t="shared" si="443"/>
        <v>42.46913580246914</v>
      </c>
      <c r="K990" s="18"/>
    </row>
    <row r="991" spans="1:11" ht="33" x14ac:dyDescent="0.25">
      <c r="A991" s="14" t="s">
        <v>548</v>
      </c>
      <c r="B991" s="15" t="s">
        <v>175</v>
      </c>
      <c r="C991" s="15" t="s">
        <v>21</v>
      </c>
      <c r="D991" s="15" t="s">
        <v>547</v>
      </c>
      <c r="E991" s="15" t="s">
        <v>549</v>
      </c>
      <c r="F991" s="16">
        <v>405</v>
      </c>
      <c r="G991" s="16">
        <v>0</v>
      </c>
      <c r="H991" s="16">
        <v>172</v>
      </c>
      <c r="I991" s="16">
        <v>0</v>
      </c>
      <c r="J991" s="18">
        <f t="shared" si="443"/>
        <v>42.46913580246914</v>
      </c>
      <c r="K991" s="18"/>
    </row>
    <row r="992" spans="1:11" ht="148.5" x14ac:dyDescent="0.25">
      <c r="A992" s="17" t="s">
        <v>550</v>
      </c>
      <c r="B992" s="15" t="s">
        <v>175</v>
      </c>
      <c r="C992" s="15" t="s">
        <v>21</v>
      </c>
      <c r="D992" s="15" t="s">
        <v>551</v>
      </c>
      <c r="E992" s="15"/>
      <c r="F992" s="16">
        <f>F993</f>
        <v>7462</v>
      </c>
      <c r="G992" s="16">
        <f t="shared" ref="G992:I993" si="454">G993</f>
        <v>0</v>
      </c>
      <c r="H992" s="16">
        <f t="shared" si="454"/>
        <v>3059</v>
      </c>
      <c r="I992" s="16">
        <f t="shared" si="454"/>
        <v>0</v>
      </c>
      <c r="J992" s="18">
        <f t="shared" si="443"/>
        <v>40.994371482176362</v>
      </c>
      <c r="K992" s="18"/>
    </row>
    <row r="993" spans="1:11" ht="16.5" x14ac:dyDescent="0.25">
      <c r="A993" s="14" t="s">
        <v>35</v>
      </c>
      <c r="B993" s="15" t="s">
        <v>175</v>
      </c>
      <c r="C993" s="15" t="s">
        <v>21</v>
      </c>
      <c r="D993" s="15" t="s">
        <v>551</v>
      </c>
      <c r="E993" s="15" t="s">
        <v>36</v>
      </c>
      <c r="F993" s="16">
        <f>F994</f>
        <v>7462</v>
      </c>
      <c r="G993" s="16">
        <f t="shared" si="454"/>
        <v>0</v>
      </c>
      <c r="H993" s="16">
        <f t="shared" si="454"/>
        <v>3059</v>
      </c>
      <c r="I993" s="16">
        <f t="shared" si="454"/>
        <v>0</v>
      </c>
      <c r="J993" s="18">
        <f t="shared" si="443"/>
        <v>40.994371482176362</v>
      </c>
      <c r="K993" s="18"/>
    </row>
    <row r="994" spans="1:11" ht="33" x14ac:dyDescent="0.25">
      <c r="A994" s="14" t="s">
        <v>548</v>
      </c>
      <c r="B994" s="15" t="s">
        <v>175</v>
      </c>
      <c r="C994" s="15" t="s">
        <v>21</v>
      </c>
      <c r="D994" s="15" t="s">
        <v>551</v>
      </c>
      <c r="E994" s="15" t="s">
        <v>549</v>
      </c>
      <c r="F994" s="16">
        <v>7462</v>
      </c>
      <c r="G994" s="16">
        <v>0</v>
      </c>
      <c r="H994" s="16">
        <v>3059</v>
      </c>
      <c r="I994" s="16">
        <v>0</v>
      </c>
      <c r="J994" s="18">
        <f t="shared" si="443"/>
        <v>40.994371482176362</v>
      </c>
      <c r="K994" s="18"/>
    </row>
    <row r="995" spans="1:11" ht="115.5" x14ac:dyDescent="0.25">
      <c r="A995" s="17" t="s">
        <v>552</v>
      </c>
      <c r="B995" s="15" t="s">
        <v>175</v>
      </c>
      <c r="C995" s="15" t="s">
        <v>21</v>
      </c>
      <c r="D995" s="15" t="s">
        <v>553</v>
      </c>
      <c r="E995" s="15"/>
      <c r="F995" s="16">
        <f>F996</f>
        <v>1200</v>
      </c>
      <c r="G995" s="16">
        <f t="shared" ref="G995:I996" si="455">G996</f>
        <v>0</v>
      </c>
      <c r="H995" s="16">
        <f t="shared" si="455"/>
        <v>1200</v>
      </c>
      <c r="I995" s="16">
        <f t="shared" si="455"/>
        <v>0</v>
      </c>
      <c r="J995" s="18">
        <f t="shared" si="443"/>
        <v>100</v>
      </c>
      <c r="K995" s="18"/>
    </row>
    <row r="996" spans="1:11" ht="16.5" x14ac:dyDescent="0.25">
      <c r="A996" s="14" t="s">
        <v>35</v>
      </c>
      <c r="B996" s="15" t="s">
        <v>175</v>
      </c>
      <c r="C996" s="15" t="s">
        <v>21</v>
      </c>
      <c r="D996" s="15" t="s">
        <v>553</v>
      </c>
      <c r="E996" s="15" t="s">
        <v>36</v>
      </c>
      <c r="F996" s="16">
        <f>F997</f>
        <v>1200</v>
      </c>
      <c r="G996" s="16">
        <f t="shared" si="455"/>
        <v>0</v>
      </c>
      <c r="H996" s="16">
        <f t="shared" si="455"/>
        <v>1200</v>
      </c>
      <c r="I996" s="16">
        <f t="shared" si="455"/>
        <v>0</v>
      </c>
      <c r="J996" s="18">
        <f t="shared" si="443"/>
        <v>100</v>
      </c>
      <c r="K996" s="18"/>
    </row>
    <row r="997" spans="1:11" ht="33" x14ac:dyDescent="0.25">
      <c r="A997" s="14" t="s">
        <v>548</v>
      </c>
      <c r="B997" s="15" t="s">
        <v>175</v>
      </c>
      <c r="C997" s="15" t="s">
        <v>21</v>
      </c>
      <c r="D997" s="15" t="s">
        <v>553</v>
      </c>
      <c r="E997" s="15" t="s">
        <v>549</v>
      </c>
      <c r="F997" s="16">
        <v>1200</v>
      </c>
      <c r="G997" s="16">
        <v>0</v>
      </c>
      <c r="H997" s="16">
        <v>1200</v>
      </c>
      <c r="I997" s="16">
        <v>0</v>
      </c>
      <c r="J997" s="18">
        <f t="shared" si="443"/>
        <v>100</v>
      </c>
      <c r="K997" s="18"/>
    </row>
    <row r="998" spans="1:11" ht="82.5" x14ac:dyDescent="0.25">
      <c r="A998" s="14" t="s">
        <v>554</v>
      </c>
      <c r="B998" s="15" t="s">
        <v>175</v>
      </c>
      <c r="C998" s="15" t="s">
        <v>21</v>
      </c>
      <c r="D998" s="15" t="s">
        <v>555</v>
      </c>
      <c r="E998" s="15"/>
      <c r="F998" s="16">
        <f>F999</f>
        <v>2924</v>
      </c>
      <c r="G998" s="16">
        <f t="shared" ref="G998:I999" si="456">G999</f>
        <v>0</v>
      </c>
      <c r="H998" s="16">
        <f t="shared" si="456"/>
        <v>2915</v>
      </c>
      <c r="I998" s="16">
        <f t="shared" si="456"/>
        <v>0</v>
      </c>
      <c r="J998" s="18">
        <f t="shared" si="443"/>
        <v>99.692202462380294</v>
      </c>
      <c r="K998" s="18"/>
    </row>
    <row r="999" spans="1:11" ht="16.5" x14ac:dyDescent="0.25">
      <c r="A999" s="14" t="s">
        <v>35</v>
      </c>
      <c r="B999" s="15" t="s">
        <v>175</v>
      </c>
      <c r="C999" s="15" t="s">
        <v>21</v>
      </c>
      <c r="D999" s="15" t="s">
        <v>555</v>
      </c>
      <c r="E999" s="15" t="s">
        <v>36</v>
      </c>
      <c r="F999" s="16">
        <f>F1000</f>
        <v>2924</v>
      </c>
      <c r="G999" s="16">
        <f t="shared" si="456"/>
        <v>0</v>
      </c>
      <c r="H999" s="16">
        <f t="shared" si="456"/>
        <v>2915</v>
      </c>
      <c r="I999" s="16">
        <f t="shared" si="456"/>
        <v>0</v>
      </c>
      <c r="J999" s="18">
        <f t="shared" si="443"/>
        <v>99.692202462380294</v>
      </c>
      <c r="K999" s="18"/>
    </row>
    <row r="1000" spans="1:11" ht="33" x14ac:dyDescent="0.25">
      <c r="A1000" s="14" t="s">
        <v>548</v>
      </c>
      <c r="B1000" s="15" t="s">
        <v>175</v>
      </c>
      <c r="C1000" s="15" t="s">
        <v>21</v>
      </c>
      <c r="D1000" s="15" t="s">
        <v>555</v>
      </c>
      <c r="E1000" s="15" t="s">
        <v>549</v>
      </c>
      <c r="F1000" s="16">
        <v>2924</v>
      </c>
      <c r="G1000" s="16">
        <v>0</v>
      </c>
      <c r="H1000" s="16">
        <v>2915</v>
      </c>
      <c r="I1000" s="16">
        <v>0</v>
      </c>
      <c r="J1000" s="18">
        <f t="shared" si="443"/>
        <v>99.692202462380294</v>
      </c>
      <c r="K1000" s="18"/>
    </row>
    <row r="1001" spans="1:11" ht="33" x14ac:dyDescent="0.25">
      <c r="A1001" s="14" t="s">
        <v>556</v>
      </c>
      <c r="B1001" s="15" t="s">
        <v>175</v>
      </c>
      <c r="C1001" s="15" t="s">
        <v>21</v>
      </c>
      <c r="D1001" s="15" t="s">
        <v>557</v>
      </c>
      <c r="E1001" s="15"/>
      <c r="F1001" s="16">
        <f>F1002</f>
        <v>3584</v>
      </c>
      <c r="G1001" s="16">
        <f t="shared" ref="G1001:I1002" si="457">G1002</f>
        <v>0</v>
      </c>
      <c r="H1001" s="16">
        <f t="shared" si="457"/>
        <v>3472</v>
      </c>
      <c r="I1001" s="16">
        <f t="shared" si="457"/>
        <v>0</v>
      </c>
      <c r="J1001" s="18">
        <f t="shared" si="443"/>
        <v>96.875</v>
      </c>
      <c r="K1001" s="18"/>
    </row>
    <row r="1002" spans="1:11" ht="16.5" x14ac:dyDescent="0.25">
      <c r="A1002" s="14" t="s">
        <v>35</v>
      </c>
      <c r="B1002" s="15" t="s">
        <v>175</v>
      </c>
      <c r="C1002" s="15" t="s">
        <v>21</v>
      </c>
      <c r="D1002" s="15" t="s">
        <v>557</v>
      </c>
      <c r="E1002" s="15" t="s">
        <v>36</v>
      </c>
      <c r="F1002" s="16">
        <f>F1003</f>
        <v>3584</v>
      </c>
      <c r="G1002" s="16">
        <f t="shared" si="457"/>
        <v>0</v>
      </c>
      <c r="H1002" s="16">
        <f t="shared" si="457"/>
        <v>3472</v>
      </c>
      <c r="I1002" s="16">
        <f t="shared" si="457"/>
        <v>0</v>
      </c>
      <c r="J1002" s="18">
        <f t="shared" si="443"/>
        <v>96.875</v>
      </c>
      <c r="K1002" s="18"/>
    </row>
    <row r="1003" spans="1:11" ht="33" x14ac:dyDescent="0.25">
      <c r="A1003" s="14" t="s">
        <v>548</v>
      </c>
      <c r="B1003" s="15" t="s">
        <v>175</v>
      </c>
      <c r="C1003" s="15" t="s">
        <v>21</v>
      </c>
      <c r="D1003" s="15" t="s">
        <v>557</v>
      </c>
      <c r="E1003" s="15" t="s">
        <v>549</v>
      </c>
      <c r="F1003" s="16">
        <v>3584</v>
      </c>
      <c r="G1003" s="16">
        <v>0</v>
      </c>
      <c r="H1003" s="16">
        <v>3472</v>
      </c>
      <c r="I1003" s="16">
        <v>0</v>
      </c>
      <c r="J1003" s="18">
        <f t="shared" si="443"/>
        <v>96.875</v>
      </c>
      <c r="K1003" s="18"/>
    </row>
    <row r="1004" spans="1:11" ht="99" x14ac:dyDescent="0.25">
      <c r="A1004" s="14" t="s">
        <v>558</v>
      </c>
      <c r="B1004" s="15" t="s">
        <v>175</v>
      </c>
      <c r="C1004" s="15" t="s">
        <v>21</v>
      </c>
      <c r="D1004" s="15" t="s">
        <v>559</v>
      </c>
      <c r="E1004" s="15"/>
      <c r="F1004" s="16">
        <f>F1005</f>
        <v>486</v>
      </c>
      <c r="G1004" s="16">
        <f t="shared" ref="G1004:I1005" si="458">G1005</f>
        <v>0</v>
      </c>
      <c r="H1004" s="16">
        <f t="shared" si="458"/>
        <v>450</v>
      </c>
      <c r="I1004" s="16">
        <f t="shared" si="458"/>
        <v>0</v>
      </c>
      <c r="J1004" s="18">
        <f t="shared" si="443"/>
        <v>92.592592592592595</v>
      </c>
      <c r="K1004" s="18"/>
    </row>
    <row r="1005" spans="1:11" ht="16.5" x14ac:dyDescent="0.25">
      <c r="A1005" s="14" t="s">
        <v>35</v>
      </c>
      <c r="B1005" s="15" t="s">
        <v>175</v>
      </c>
      <c r="C1005" s="15" t="s">
        <v>21</v>
      </c>
      <c r="D1005" s="15" t="s">
        <v>559</v>
      </c>
      <c r="E1005" s="15" t="s">
        <v>36</v>
      </c>
      <c r="F1005" s="16">
        <f>F1006</f>
        <v>486</v>
      </c>
      <c r="G1005" s="16">
        <f t="shared" si="458"/>
        <v>0</v>
      </c>
      <c r="H1005" s="16">
        <f t="shared" si="458"/>
        <v>450</v>
      </c>
      <c r="I1005" s="16">
        <f t="shared" si="458"/>
        <v>0</v>
      </c>
      <c r="J1005" s="18">
        <f t="shared" si="443"/>
        <v>92.592592592592595</v>
      </c>
      <c r="K1005" s="18"/>
    </row>
    <row r="1006" spans="1:11" ht="33" x14ac:dyDescent="0.25">
      <c r="A1006" s="14" t="s">
        <v>548</v>
      </c>
      <c r="B1006" s="15" t="s">
        <v>175</v>
      </c>
      <c r="C1006" s="15" t="s">
        <v>21</v>
      </c>
      <c r="D1006" s="15" t="s">
        <v>559</v>
      </c>
      <c r="E1006" s="15" t="s">
        <v>549</v>
      </c>
      <c r="F1006" s="16">
        <v>486</v>
      </c>
      <c r="G1006" s="16">
        <v>0</v>
      </c>
      <c r="H1006" s="16">
        <v>450</v>
      </c>
      <c r="I1006" s="16">
        <v>0</v>
      </c>
      <c r="J1006" s="18">
        <f t="shared" si="443"/>
        <v>92.592592592592595</v>
      </c>
      <c r="K1006" s="18"/>
    </row>
    <row r="1007" spans="1:11" ht="181.5" x14ac:dyDescent="0.25">
      <c r="A1007" s="17" t="s">
        <v>560</v>
      </c>
      <c r="B1007" s="15" t="s">
        <v>175</v>
      </c>
      <c r="C1007" s="15" t="s">
        <v>21</v>
      </c>
      <c r="D1007" s="15" t="s">
        <v>561</v>
      </c>
      <c r="E1007" s="15"/>
      <c r="F1007" s="16">
        <f>F1008</f>
        <v>10</v>
      </c>
      <c r="G1007" s="16">
        <f t="shared" ref="G1007:I1008" si="459">G1008</f>
        <v>0</v>
      </c>
      <c r="H1007" s="16">
        <f t="shared" si="459"/>
        <v>10</v>
      </c>
      <c r="I1007" s="16">
        <f t="shared" si="459"/>
        <v>0</v>
      </c>
      <c r="J1007" s="18">
        <f t="shared" si="443"/>
        <v>100</v>
      </c>
      <c r="K1007" s="18"/>
    </row>
    <row r="1008" spans="1:11" ht="16.5" x14ac:dyDescent="0.25">
      <c r="A1008" s="14" t="s">
        <v>35</v>
      </c>
      <c r="B1008" s="15" t="s">
        <v>175</v>
      </c>
      <c r="C1008" s="15" t="s">
        <v>21</v>
      </c>
      <c r="D1008" s="15" t="s">
        <v>561</v>
      </c>
      <c r="E1008" s="15" t="s">
        <v>36</v>
      </c>
      <c r="F1008" s="16">
        <f>F1009</f>
        <v>10</v>
      </c>
      <c r="G1008" s="16">
        <f t="shared" si="459"/>
        <v>0</v>
      </c>
      <c r="H1008" s="16">
        <f t="shared" si="459"/>
        <v>10</v>
      </c>
      <c r="I1008" s="16">
        <f t="shared" si="459"/>
        <v>0</v>
      </c>
      <c r="J1008" s="18">
        <f t="shared" si="443"/>
        <v>100</v>
      </c>
      <c r="K1008" s="18"/>
    </row>
    <row r="1009" spans="1:11" ht="33" x14ac:dyDescent="0.25">
      <c r="A1009" s="14" t="s">
        <v>548</v>
      </c>
      <c r="B1009" s="15" t="s">
        <v>175</v>
      </c>
      <c r="C1009" s="15" t="s">
        <v>21</v>
      </c>
      <c r="D1009" s="15" t="s">
        <v>561</v>
      </c>
      <c r="E1009" s="15" t="s">
        <v>549</v>
      </c>
      <c r="F1009" s="16">
        <v>10</v>
      </c>
      <c r="G1009" s="16">
        <v>0</v>
      </c>
      <c r="H1009" s="16">
        <v>10</v>
      </c>
      <c r="I1009" s="16">
        <v>0</v>
      </c>
      <c r="J1009" s="18">
        <f t="shared" si="443"/>
        <v>100</v>
      </c>
      <c r="K1009" s="18"/>
    </row>
    <row r="1010" spans="1:11" ht="115.5" x14ac:dyDescent="0.25">
      <c r="A1010" s="17" t="s">
        <v>562</v>
      </c>
      <c r="B1010" s="15" t="s">
        <v>175</v>
      </c>
      <c r="C1010" s="15" t="s">
        <v>21</v>
      </c>
      <c r="D1010" s="15" t="s">
        <v>563</v>
      </c>
      <c r="E1010" s="15"/>
      <c r="F1010" s="16">
        <f>F1011</f>
        <v>50</v>
      </c>
      <c r="G1010" s="16">
        <f t="shared" ref="G1010:I1011" si="460">G1011</f>
        <v>0</v>
      </c>
      <c r="H1010" s="16">
        <f t="shared" si="460"/>
        <v>0</v>
      </c>
      <c r="I1010" s="16">
        <f t="shared" si="460"/>
        <v>0</v>
      </c>
      <c r="J1010" s="18">
        <f t="shared" si="443"/>
        <v>0</v>
      </c>
      <c r="K1010" s="18"/>
    </row>
    <row r="1011" spans="1:11" ht="16.5" x14ac:dyDescent="0.25">
      <c r="A1011" s="14" t="s">
        <v>35</v>
      </c>
      <c r="B1011" s="15" t="s">
        <v>175</v>
      </c>
      <c r="C1011" s="15" t="s">
        <v>21</v>
      </c>
      <c r="D1011" s="15" t="s">
        <v>563</v>
      </c>
      <c r="E1011" s="15" t="s">
        <v>36</v>
      </c>
      <c r="F1011" s="16">
        <f>F1012</f>
        <v>50</v>
      </c>
      <c r="G1011" s="16">
        <f t="shared" si="460"/>
        <v>0</v>
      </c>
      <c r="H1011" s="16">
        <f t="shared" si="460"/>
        <v>0</v>
      </c>
      <c r="I1011" s="16">
        <f t="shared" si="460"/>
        <v>0</v>
      </c>
      <c r="J1011" s="18">
        <f t="shared" si="443"/>
        <v>0</v>
      </c>
      <c r="K1011" s="18"/>
    </row>
    <row r="1012" spans="1:11" ht="33" x14ac:dyDescent="0.25">
      <c r="A1012" s="14" t="s">
        <v>548</v>
      </c>
      <c r="B1012" s="15" t="s">
        <v>175</v>
      </c>
      <c r="C1012" s="15" t="s">
        <v>21</v>
      </c>
      <c r="D1012" s="15" t="s">
        <v>563</v>
      </c>
      <c r="E1012" s="15" t="s">
        <v>549</v>
      </c>
      <c r="F1012" s="16">
        <v>50</v>
      </c>
      <c r="G1012" s="16">
        <v>0</v>
      </c>
      <c r="H1012" s="16"/>
      <c r="I1012" s="16">
        <v>0</v>
      </c>
      <c r="J1012" s="18">
        <f t="shared" si="443"/>
        <v>0</v>
      </c>
      <c r="K1012" s="18"/>
    </row>
    <row r="1013" spans="1:11" ht="148.5" x14ac:dyDescent="0.25">
      <c r="A1013" s="17" t="s">
        <v>564</v>
      </c>
      <c r="B1013" s="15" t="s">
        <v>175</v>
      </c>
      <c r="C1013" s="15" t="s">
        <v>21</v>
      </c>
      <c r="D1013" s="15" t="s">
        <v>565</v>
      </c>
      <c r="E1013" s="15"/>
      <c r="F1013" s="16">
        <f>F1014</f>
        <v>360</v>
      </c>
      <c r="G1013" s="16">
        <f t="shared" ref="G1013:I1014" si="461">G1014</f>
        <v>0</v>
      </c>
      <c r="H1013" s="16">
        <f t="shared" si="461"/>
        <v>275</v>
      </c>
      <c r="I1013" s="16">
        <f t="shared" si="461"/>
        <v>0</v>
      </c>
      <c r="J1013" s="18">
        <f t="shared" si="443"/>
        <v>76.388888888888886</v>
      </c>
      <c r="K1013" s="18"/>
    </row>
    <row r="1014" spans="1:11" ht="16.5" x14ac:dyDescent="0.25">
      <c r="A1014" s="14" t="s">
        <v>35</v>
      </c>
      <c r="B1014" s="15" t="s">
        <v>175</v>
      </c>
      <c r="C1014" s="15" t="s">
        <v>21</v>
      </c>
      <c r="D1014" s="15" t="s">
        <v>565</v>
      </c>
      <c r="E1014" s="15" t="s">
        <v>36</v>
      </c>
      <c r="F1014" s="16">
        <f>F1015</f>
        <v>360</v>
      </c>
      <c r="G1014" s="16">
        <f t="shared" si="461"/>
        <v>0</v>
      </c>
      <c r="H1014" s="16">
        <f t="shared" si="461"/>
        <v>275</v>
      </c>
      <c r="I1014" s="16">
        <f t="shared" si="461"/>
        <v>0</v>
      </c>
      <c r="J1014" s="18">
        <f t="shared" si="443"/>
        <v>76.388888888888886</v>
      </c>
      <c r="K1014" s="18"/>
    </row>
    <row r="1015" spans="1:11" ht="33" x14ac:dyDescent="0.25">
      <c r="A1015" s="14" t="s">
        <v>548</v>
      </c>
      <c r="B1015" s="15" t="s">
        <v>175</v>
      </c>
      <c r="C1015" s="15" t="s">
        <v>21</v>
      </c>
      <c r="D1015" s="15" t="s">
        <v>565</v>
      </c>
      <c r="E1015" s="15" t="s">
        <v>549</v>
      </c>
      <c r="F1015" s="16">
        <v>360</v>
      </c>
      <c r="G1015" s="16">
        <v>0</v>
      </c>
      <c r="H1015" s="16">
        <v>275</v>
      </c>
      <c r="I1015" s="16">
        <v>0</v>
      </c>
      <c r="J1015" s="18">
        <f t="shared" si="443"/>
        <v>76.388888888888886</v>
      </c>
      <c r="K1015" s="18"/>
    </row>
    <row r="1016" spans="1:11" ht="49.5" x14ac:dyDescent="0.25">
      <c r="A1016" s="14" t="s">
        <v>566</v>
      </c>
      <c r="B1016" s="15" t="s">
        <v>175</v>
      </c>
      <c r="C1016" s="15" t="s">
        <v>21</v>
      </c>
      <c r="D1016" s="15" t="s">
        <v>567</v>
      </c>
      <c r="E1016" s="15"/>
      <c r="F1016" s="16">
        <f>F1017</f>
        <v>300</v>
      </c>
      <c r="G1016" s="16">
        <f t="shared" ref="G1016:I1017" si="462">G1017</f>
        <v>0</v>
      </c>
      <c r="H1016" s="16">
        <f t="shared" si="462"/>
        <v>194</v>
      </c>
      <c r="I1016" s="16">
        <f t="shared" si="462"/>
        <v>0</v>
      </c>
      <c r="J1016" s="18">
        <f t="shared" si="443"/>
        <v>64.666666666666657</v>
      </c>
      <c r="K1016" s="18"/>
    </row>
    <row r="1017" spans="1:11" ht="16.5" x14ac:dyDescent="0.25">
      <c r="A1017" s="14" t="s">
        <v>35</v>
      </c>
      <c r="B1017" s="15" t="s">
        <v>175</v>
      </c>
      <c r="C1017" s="15" t="s">
        <v>21</v>
      </c>
      <c r="D1017" s="15" t="s">
        <v>567</v>
      </c>
      <c r="E1017" s="15" t="s">
        <v>36</v>
      </c>
      <c r="F1017" s="16">
        <f>F1018</f>
        <v>300</v>
      </c>
      <c r="G1017" s="16">
        <f t="shared" si="462"/>
        <v>0</v>
      </c>
      <c r="H1017" s="16">
        <f t="shared" si="462"/>
        <v>194</v>
      </c>
      <c r="I1017" s="16">
        <f t="shared" si="462"/>
        <v>0</v>
      </c>
      <c r="J1017" s="18">
        <f t="shared" si="443"/>
        <v>64.666666666666657</v>
      </c>
      <c r="K1017" s="18"/>
    </row>
    <row r="1018" spans="1:11" ht="33" x14ac:dyDescent="0.25">
      <c r="A1018" s="14" t="s">
        <v>548</v>
      </c>
      <c r="B1018" s="15" t="s">
        <v>175</v>
      </c>
      <c r="C1018" s="15" t="s">
        <v>21</v>
      </c>
      <c r="D1018" s="15" t="s">
        <v>567</v>
      </c>
      <c r="E1018" s="15" t="s">
        <v>549</v>
      </c>
      <c r="F1018" s="16">
        <v>300</v>
      </c>
      <c r="G1018" s="16">
        <v>0</v>
      </c>
      <c r="H1018" s="16">
        <v>194</v>
      </c>
      <c r="I1018" s="16">
        <v>0</v>
      </c>
      <c r="J1018" s="18">
        <f t="shared" si="443"/>
        <v>64.666666666666657</v>
      </c>
      <c r="K1018" s="18"/>
    </row>
    <row r="1019" spans="1:11" ht="99" x14ac:dyDescent="0.25">
      <c r="A1019" s="17" t="s">
        <v>568</v>
      </c>
      <c r="B1019" s="15" t="s">
        <v>175</v>
      </c>
      <c r="C1019" s="15" t="s">
        <v>21</v>
      </c>
      <c r="D1019" s="15" t="s">
        <v>569</v>
      </c>
      <c r="E1019" s="15"/>
      <c r="F1019" s="16">
        <f>F1020</f>
        <v>50</v>
      </c>
      <c r="G1019" s="16">
        <f t="shared" ref="G1019:I1020" si="463">G1020</f>
        <v>0</v>
      </c>
      <c r="H1019" s="16">
        <f t="shared" si="463"/>
        <v>0</v>
      </c>
      <c r="I1019" s="16">
        <f t="shared" si="463"/>
        <v>0</v>
      </c>
      <c r="J1019" s="18">
        <f t="shared" si="443"/>
        <v>0</v>
      </c>
      <c r="K1019" s="18"/>
    </row>
    <row r="1020" spans="1:11" ht="16.5" x14ac:dyDescent="0.25">
      <c r="A1020" s="14" t="s">
        <v>35</v>
      </c>
      <c r="B1020" s="15" t="s">
        <v>175</v>
      </c>
      <c r="C1020" s="15" t="s">
        <v>21</v>
      </c>
      <c r="D1020" s="15" t="s">
        <v>569</v>
      </c>
      <c r="E1020" s="15" t="s">
        <v>36</v>
      </c>
      <c r="F1020" s="16">
        <f>F1021</f>
        <v>50</v>
      </c>
      <c r="G1020" s="16">
        <f t="shared" si="463"/>
        <v>0</v>
      </c>
      <c r="H1020" s="16">
        <f t="shared" si="463"/>
        <v>0</v>
      </c>
      <c r="I1020" s="16">
        <f t="shared" si="463"/>
        <v>0</v>
      </c>
      <c r="J1020" s="18">
        <f t="shared" si="443"/>
        <v>0</v>
      </c>
      <c r="K1020" s="18"/>
    </row>
    <row r="1021" spans="1:11" ht="33" x14ac:dyDescent="0.25">
      <c r="A1021" s="14" t="s">
        <v>548</v>
      </c>
      <c r="B1021" s="15" t="s">
        <v>175</v>
      </c>
      <c r="C1021" s="15" t="s">
        <v>21</v>
      </c>
      <c r="D1021" s="15" t="s">
        <v>569</v>
      </c>
      <c r="E1021" s="15" t="s">
        <v>549</v>
      </c>
      <c r="F1021" s="16">
        <v>50</v>
      </c>
      <c r="G1021" s="16">
        <v>0</v>
      </c>
      <c r="H1021" s="16"/>
      <c r="I1021" s="16">
        <v>0</v>
      </c>
      <c r="J1021" s="18">
        <f t="shared" si="443"/>
        <v>0</v>
      </c>
      <c r="K1021" s="18"/>
    </row>
    <row r="1022" spans="1:11" ht="33" x14ac:dyDescent="0.25">
      <c r="A1022" s="14" t="s">
        <v>570</v>
      </c>
      <c r="B1022" s="15" t="s">
        <v>175</v>
      </c>
      <c r="C1022" s="15" t="s">
        <v>21</v>
      </c>
      <c r="D1022" s="15" t="s">
        <v>571</v>
      </c>
      <c r="E1022" s="15"/>
      <c r="F1022" s="16">
        <f>F1023</f>
        <v>28743</v>
      </c>
      <c r="G1022" s="16">
        <f t="shared" ref="G1022:I1023" si="464">G1023</f>
        <v>0</v>
      </c>
      <c r="H1022" s="16">
        <f t="shared" si="464"/>
        <v>27261</v>
      </c>
      <c r="I1022" s="16">
        <f t="shared" si="464"/>
        <v>0</v>
      </c>
      <c r="J1022" s="18">
        <f t="shared" si="443"/>
        <v>94.843962008141119</v>
      </c>
      <c r="K1022" s="18"/>
    </row>
    <row r="1023" spans="1:11" ht="16.5" x14ac:dyDescent="0.25">
      <c r="A1023" s="14" t="s">
        <v>35</v>
      </c>
      <c r="B1023" s="15" t="s">
        <v>175</v>
      </c>
      <c r="C1023" s="15" t="s">
        <v>21</v>
      </c>
      <c r="D1023" s="15" t="s">
        <v>571</v>
      </c>
      <c r="E1023" s="15" t="s">
        <v>36</v>
      </c>
      <c r="F1023" s="16">
        <f>F1024</f>
        <v>28743</v>
      </c>
      <c r="G1023" s="16">
        <f t="shared" si="464"/>
        <v>0</v>
      </c>
      <c r="H1023" s="16">
        <f t="shared" si="464"/>
        <v>27261</v>
      </c>
      <c r="I1023" s="16">
        <f t="shared" si="464"/>
        <v>0</v>
      </c>
      <c r="J1023" s="18">
        <f t="shared" si="443"/>
        <v>94.843962008141119</v>
      </c>
      <c r="K1023" s="18"/>
    </row>
    <row r="1024" spans="1:11" ht="33" x14ac:dyDescent="0.25">
      <c r="A1024" s="14" t="s">
        <v>548</v>
      </c>
      <c r="B1024" s="15" t="s">
        <v>175</v>
      </c>
      <c r="C1024" s="15" t="s">
        <v>21</v>
      </c>
      <c r="D1024" s="15" t="s">
        <v>571</v>
      </c>
      <c r="E1024" s="15" t="s">
        <v>549</v>
      </c>
      <c r="F1024" s="16">
        <v>28743</v>
      </c>
      <c r="G1024" s="16">
        <v>0</v>
      </c>
      <c r="H1024" s="16">
        <v>27261</v>
      </c>
      <c r="I1024" s="16">
        <v>0</v>
      </c>
      <c r="J1024" s="18">
        <f t="shared" si="443"/>
        <v>94.843962008141119</v>
      </c>
      <c r="K1024" s="18"/>
    </row>
    <row r="1025" spans="1:11" ht="49.5" x14ac:dyDescent="0.25">
      <c r="A1025" s="14" t="s">
        <v>377</v>
      </c>
      <c r="B1025" s="15" t="s">
        <v>175</v>
      </c>
      <c r="C1025" s="15" t="s">
        <v>21</v>
      </c>
      <c r="D1025" s="15" t="s">
        <v>378</v>
      </c>
      <c r="E1025" s="15"/>
      <c r="F1025" s="16">
        <f>F1026</f>
        <v>5640</v>
      </c>
      <c r="G1025" s="16">
        <f t="shared" ref="G1025:I1025" si="465">G1026</f>
        <v>0</v>
      </c>
      <c r="H1025" s="16">
        <f t="shared" si="465"/>
        <v>1041</v>
      </c>
      <c r="I1025" s="16">
        <f t="shared" si="465"/>
        <v>0</v>
      </c>
      <c r="J1025" s="18">
        <f t="shared" si="443"/>
        <v>18.457446808510639</v>
      </c>
      <c r="K1025" s="18"/>
    </row>
    <row r="1026" spans="1:11" ht="16.5" x14ac:dyDescent="0.25">
      <c r="A1026" s="14" t="s">
        <v>544</v>
      </c>
      <c r="B1026" s="15" t="s">
        <v>175</v>
      </c>
      <c r="C1026" s="15" t="s">
        <v>21</v>
      </c>
      <c r="D1026" s="15" t="s">
        <v>572</v>
      </c>
      <c r="E1026" s="15"/>
      <c r="F1026" s="16">
        <f>F1027+F1030</f>
        <v>5640</v>
      </c>
      <c r="G1026" s="16">
        <f t="shared" ref="G1026:I1026" si="466">G1027+G1030</f>
        <v>0</v>
      </c>
      <c r="H1026" s="16">
        <f t="shared" si="466"/>
        <v>1041</v>
      </c>
      <c r="I1026" s="16">
        <f t="shared" si="466"/>
        <v>0</v>
      </c>
      <c r="J1026" s="18">
        <f t="shared" si="443"/>
        <v>18.457446808510639</v>
      </c>
      <c r="K1026" s="18"/>
    </row>
    <row r="1027" spans="1:11" ht="149.25" customHeight="1" x14ac:dyDescent="0.25">
      <c r="A1027" s="17" t="s">
        <v>573</v>
      </c>
      <c r="B1027" s="15" t="s">
        <v>175</v>
      </c>
      <c r="C1027" s="15" t="s">
        <v>21</v>
      </c>
      <c r="D1027" s="15" t="s">
        <v>574</v>
      </c>
      <c r="E1027" s="15"/>
      <c r="F1027" s="16">
        <f>F1028</f>
        <v>4200</v>
      </c>
      <c r="G1027" s="16">
        <f t="shared" ref="G1027:I1028" si="467">G1028</f>
        <v>0</v>
      </c>
      <c r="H1027" s="16">
        <f t="shared" si="467"/>
        <v>861</v>
      </c>
      <c r="I1027" s="16">
        <f t="shared" si="467"/>
        <v>0</v>
      </c>
      <c r="J1027" s="18">
        <f t="shared" si="443"/>
        <v>20.5</v>
      </c>
      <c r="K1027" s="18"/>
    </row>
    <row r="1028" spans="1:11" ht="16.5" x14ac:dyDescent="0.25">
      <c r="A1028" s="14" t="s">
        <v>35</v>
      </c>
      <c r="B1028" s="15" t="s">
        <v>175</v>
      </c>
      <c r="C1028" s="15" t="s">
        <v>21</v>
      </c>
      <c r="D1028" s="15" t="s">
        <v>574</v>
      </c>
      <c r="E1028" s="15" t="s">
        <v>36</v>
      </c>
      <c r="F1028" s="16">
        <f>F1029</f>
        <v>4200</v>
      </c>
      <c r="G1028" s="16">
        <f t="shared" si="467"/>
        <v>0</v>
      </c>
      <c r="H1028" s="16">
        <f t="shared" si="467"/>
        <v>861</v>
      </c>
      <c r="I1028" s="16">
        <f t="shared" si="467"/>
        <v>0</v>
      </c>
      <c r="J1028" s="18">
        <f t="shared" si="443"/>
        <v>20.5</v>
      </c>
      <c r="K1028" s="18"/>
    </row>
    <row r="1029" spans="1:11" ht="33" x14ac:dyDescent="0.25">
      <c r="A1029" s="14" t="s">
        <v>548</v>
      </c>
      <c r="B1029" s="15" t="s">
        <v>175</v>
      </c>
      <c r="C1029" s="15" t="s">
        <v>21</v>
      </c>
      <c r="D1029" s="15" t="s">
        <v>574</v>
      </c>
      <c r="E1029" s="15" t="s">
        <v>549</v>
      </c>
      <c r="F1029" s="16">
        <v>4200</v>
      </c>
      <c r="G1029" s="16">
        <v>0</v>
      </c>
      <c r="H1029" s="16">
        <v>861</v>
      </c>
      <c r="I1029" s="16">
        <v>0</v>
      </c>
      <c r="J1029" s="18">
        <f t="shared" si="443"/>
        <v>20.5</v>
      </c>
      <c r="K1029" s="18"/>
    </row>
    <row r="1030" spans="1:11" ht="288" customHeight="1" x14ac:dyDescent="0.25">
      <c r="A1030" s="17" t="s">
        <v>575</v>
      </c>
      <c r="B1030" s="15" t="s">
        <v>175</v>
      </c>
      <c r="C1030" s="15" t="s">
        <v>21</v>
      </c>
      <c r="D1030" s="15" t="s">
        <v>576</v>
      </c>
      <c r="E1030" s="15"/>
      <c r="F1030" s="16">
        <f>F1031</f>
        <v>1440</v>
      </c>
      <c r="G1030" s="16">
        <f t="shared" ref="G1030:I1031" si="468">G1031</f>
        <v>0</v>
      </c>
      <c r="H1030" s="16">
        <f t="shared" si="468"/>
        <v>180</v>
      </c>
      <c r="I1030" s="16">
        <f t="shared" si="468"/>
        <v>0</v>
      </c>
      <c r="J1030" s="18">
        <f t="shared" ref="J1030:J1093" si="469">H1030/F1030*100</f>
        <v>12.5</v>
      </c>
      <c r="K1030" s="18"/>
    </row>
    <row r="1031" spans="1:11" ht="16.5" x14ac:dyDescent="0.25">
      <c r="A1031" s="14" t="s">
        <v>35</v>
      </c>
      <c r="B1031" s="15" t="s">
        <v>175</v>
      </c>
      <c r="C1031" s="15" t="s">
        <v>21</v>
      </c>
      <c r="D1031" s="15" t="s">
        <v>576</v>
      </c>
      <c r="E1031" s="15" t="s">
        <v>36</v>
      </c>
      <c r="F1031" s="16">
        <f>F1032</f>
        <v>1440</v>
      </c>
      <c r="G1031" s="16">
        <f t="shared" si="468"/>
        <v>0</v>
      </c>
      <c r="H1031" s="16">
        <f t="shared" si="468"/>
        <v>180</v>
      </c>
      <c r="I1031" s="16">
        <f t="shared" si="468"/>
        <v>0</v>
      </c>
      <c r="J1031" s="18">
        <f t="shared" si="469"/>
        <v>12.5</v>
      </c>
      <c r="K1031" s="18"/>
    </row>
    <row r="1032" spans="1:11" ht="33" x14ac:dyDescent="0.25">
      <c r="A1032" s="14" t="s">
        <v>548</v>
      </c>
      <c r="B1032" s="15" t="s">
        <v>175</v>
      </c>
      <c r="C1032" s="15" t="s">
        <v>21</v>
      </c>
      <c r="D1032" s="15" t="s">
        <v>576</v>
      </c>
      <c r="E1032" s="15" t="s">
        <v>549</v>
      </c>
      <c r="F1032" s="16">
        <v>1440</v>
      </c>
      <c r="G1032" s="16">
        <v>0</v>
      </c>
      <c r="H1032" s="16">
        <v>180</v>
      </c>
      <c r="I1032" s="16">
        <v>0</v>
      </c>
      <c r="J1032" s="18">
        <f t="shared" si="469"/>
        <v>12.5</v>
      </c>
      <c r="K1032" s="18"/>
    </row>
    <row r="1033" spans="1:11" ht="49.5" x14ac:dyDescent="0.25">
      <c r="A1033" s="14" t="s">
        <v>577</v>
      </c>
      <c r="B1033" s="15" t="s">
        <v>175</v>
      </c>
      <c r="C1033" s="15" t="s">
        <v>21</v>
      </c>
      <c r="D1033" s="15" t="s">
        <v>578</v>
      </c>
      <c r="E1033" s="15"/>
      <c r="F1033" s="16">
        <f>F1034</f>
        <v>22894</v>
      </c>
      <c r="G1033" s="16">
        <f t="shared" ref="G1033:I1033" si="470">G1034</f>
        <v>0</v>
      </c>
      <c r="H1033" s="16">
        <f t="shared" si="470"/>
        <v>22426</v>
      </c>
      <c r="I1033" s="16">
        <f t="shared" si="470"/>
        <v>0</v>
      </c>
      <c r="J1033" s="18">
        <f t="shared" si="469"/>
        <v>97.955796278500912</v>
      </c>
      <c r="K1033" s="18"/>
    </row>
    <row r="1034" spans="1:11" ht="16.5" x14ac:dyDescent="0.25">
      <c r="A1034" s="14" t="s">
        <v>544</v>
      </c>
      <c r="B1034" s="15" t="s">
        <v>175</v>
      </c>
      <c r="C1034" s="15" t="s">
        <v>21</v>
      </c>
      <c r="D1034" s="15" t="s">
        <v>579</v>
      </c>
      <c r="E1034" s="15"/>
      <c r="F1034" s="16">
        <f>F1035+F1038+F1041+F1044+F1047</f>
        <v>22894</v>
      </c>
      <c r="G1034" s="16">
        <f t="shared" ref="G1034:I1034" si="471">G1035+G1038+G1041+G1044+G1047</f>
        <v>0</v>
      </c>
      <c r="H1034" s="16">
        <f t="shared" si="471"/>
        <v>22426</v>
      </c>
      <c r="I1034" s="16">
        <f t="shared" si="471"/>
        <v>0</v>
      </c>
      <c r="J1034" s="18">
        <f t="shared" si="469"/>
        <v>97.955796278500912</v>
      </c>
      <c r="K1034" s="18"/>
    </row>
    <row r="1035" spans="1:11" ht="132" x14ac:dyDescent="0.25">
      <c r="A1035" s="17" t="s">
        <v>580</v>
      </c>
      <c r="B1035" s="15" t="s">
        <v>175</v>
      </c>
      <c r="C1035" s="15" t="s">
        <v>21</v>
      </c>
      <c r="D1035" s="15" t="s">
        <v>581</v>
      </c>
      <c r="E1035" s="15"/>
      <c r="F1035" s="16">
        <f>F1036</f>
        <v>7080</v>
      </c>
      <c r="G1035" s="16">
        <f t="shared" ref="G1035:I1036" si="472">G1036</f>
        <v>0</v>
      </c>
      <c r="H1035" s="16">
        <f t="shared" si="472"/>
        <v>6909</v>
      </c>
      <c r="I1035" s="16">
        <f t="shared" si="472"/>
        <v>0</v>
      </c>
      <c r="J1035" s="18">
        <f t="shared" si="469"/>
        <v>97.584745762711862</v>
      </c>
      <c r="K1035" s="18"/>
    </row>
    <row r="1036" spans="1:11" ht="16.5" x14ac:dyDescent="0.25">
      <c r="A1036" s="14" t="s">
        <v>35</v>
      </c>
      <c r="B1036" s="15" t="s">
        <v>175</v>
      </c>
      <c r="C1036" s="15" t="s">
        <v>21</v>
      </c>
      <c r="D1036" s="15" t="s">
        <v>581</v>
      </c>
      <c r="E1036" s="15" t="s">
        <v>36</v>
      </c>
      <c r="F1036" s="16">
        <f>F1037</f>
        <v>7080</v>
      </c>
      <c r="G1036" s="16">
        <f t="shared" si="472"/>
        <v>0</v>
      </c>
      <c r="H1036" s="16">
        <f t="shared" si="472"/>
        <v>6909</v>
      </c>
      <c r="I1036" s="16">
        <f t="shared" si="472"/>
        <v>0</v>
      </c>
      <c r="J1036" s="18">
        <f t="shared" si="469"/>
        <v>97.584745762711862</v>
      </c>
      <c r="K1036" s="18"/>
    </row>
    <row r="1037" spans="1:11" ht="33" x14ac:dyDescent="0.25">
      <c r="A1037" s="14" t="s">
        <v>548</v>
      </c>
      <c r="B1037" s="15" t="s">
        <v>175</v>
      </c>
      <c r="C1037" s="15" t="s">
        <v>21</v>
      </c>
      <c r="D1037" s="15" t="s">
        <v>581</v>
      </c>
      <c r="E1037" s="15" t="s">
        <v>549</v>
      </c>
      <c r="F1037" s="16">
        <v>7080</v>
      </c>
      <c r="G1037" s="16">
        <v>0</v>
      </c>
      <c r="H1037" s="16">
        <v>6909</v>
      </c>
      <c r="I1037" s="16">
        <v>0</v>
      </c>
      <c r="J1037" s="18">
        <f t="shared" si="469"/>
        <v>97.584745762711862</v>
      </c>
      <c r="K1037" s="18"/>
    </row>
    <row r="1038" spans="1:11" ht="115.5" x14ac:dyDescent="0.25">
      <c r="A1038" s="17" t="s">
        <v>582</v>
      </c>
      <c r="B1038" s="15" t="s">
        <v>175</v>
      </c>
      <c r="C1038" s="15" t="s">
        <v>21</v>
      </c>
      <c r="D1038" s="15" t="s">
        <v>583</v>
      </c>
      <c r="E1038" s="15"/>
      <c r="F1038" s="16">
        <f>F1039</f>
        <v>4050</v>
      </c>
      <c r="G1038" s="16">
        <f t="shared" ref="G1038:I1039" si="473">G1039</f>
        <v>0</v>
      </c>
      <c r="H1038" s="16">
        <f t="shared" si="473"/>
        <v>4050</v>
      </c>
      <c r="I1038" s="16">
        <f t="shared" si="473"/>
        <v>0</v>
      </c>
      <c r="J1038" s="18">
        <f t="shared" si="469"/>
        <v>100</v>
      </c>
      <c r="K1038" s="18"/>
    </row>
    <row r="1039" spans="1:11" ht="16.5" x14ac:dyDescent="0.25">
      <c r="A1039" s="14" t="s">
        <v>35</v>
      </c>
      <c r="B1039" s="15" t="s">
        <v>175</v>
      </c>
      <c r="C1039" s="15" t="s">
        <v>21</v>
      </c>
      <c r="D1039" s="15" t="s">
        <v>583</v>
      </c>
      <c r="E1039" s="15" t="s">
        <v>36</v>
      </c>
      <c r="F1039" s="16">
        <f>F1040</f>
        <v>4050</v>
      </c>
      <c r="G1039" s="16">
        <f t="shared" si="473"/>
        <v>0</v>
      </c>
      <c r="H1039" s="16">
        <f t="shared" si="473"/>
        <v>4050</v>
      </c>
      <c r="I1039" s="16">
        <f t="shared" si="473"/>
        <v>0</v>
      </c>
      <c r="J1039" s="18">
        <f t="shared" si="469"/>
        <v>100</v>
      </c>
      <c r="K1039" s="18"/>
    </row>
    <row r="1040" spans="1:11" ht="33" x14ac:dyDescent="0.25">
      <c r="A1040" s="14" t="s">
        <v>548</v>
      </c>
      <c r="B1040" s="15" t="s">
        <v>175</v>
      </c>
      <c r="C1040" s="15" t="s">
        <v>21</v>
      </c>
      <c r="D1040" s="15" t="s">
        <v>583</v>
      </c>
      <c r="E1040" s="15" t="s">
        <v>549</v>
      </c>
      <c r="F1040" s="16">
        <v>4050</v>
      </c>
      <c r="G1040" s="16">
        <v>0</v>
      </c>
      <c r="H1040" s="16">
        <v>4050</v>
      </c>
      <c r="I1040" s="16">
        <v>0</v>
      </c>
      <c r="J1040" s="18">
        <f t="shared" si="469"/>
        <v>100</v>
      </c>
      <c r="K1040" s="18"/>
    </row>
    <row r="1041" spans="1:11" ht="165" x14ac:dyDescent="0.25">
      <c r="A1041" s="17" t="s">
        <v>584</v>
      </c>
      <c r="B1041" s="15" t="s">
        <v>175</v>
      </c>
      <c r="C1041" s="15" t="s">
        <v>21</v>
      </c>
      <c r="D1041" s="15" t="s">
        <v>585</v>
      </c>
      <c r="E1041" s="15"/>
      <c r="F1041" s="16">
        <f>F1042</f>
        <v>4774</v>
      </c>
      <c r="G1041" s="16">
        <f t="shared" ref="G1041:I1042" si="474">G1042</f>
        <v>0</v>
      </c>
      <c r="H1041" s="16">
        <f t="shared" si="474"/>
        <v>4697</v>
      </c>
      <c r="I1041" s="16">
        <f t="shared" si="474"/>
        <v>0</v>
      </c>
      <c r="J1041" s="18">
        <f t="shared" si="469"/>
        <v>98.387096774193552</v>
      </c>
      <c r="K1041" s="18"/>
    </row>
    <row r="1042" spans="1:11" ht="16.5" x14ac:dyDescent="0.25">
      <c r="A1042" s="14" t="s">
        <v>35</v>
      </c>
      <c r="B1042" s="15" t="s">
        <v>175</v>
      </c>
      <c r="C1042" s="15" t="s">
        <v>21</v>
      </c>
      <c r="D1042" s="15" t="s">
        <v>585</v>
      </c>
      <c r="E1042" s="15" t="s">
        <v>36</v>
      </c>
      <c r="F1042" s="16">
        <f>F1043</f>
        <v>4774</v>
      </c>
      <c r="G1042" s="16">
        <f t="shared" si="474"/>
        <v>0</v>
      </c>
      <c r="H1042" s="16">
        <f t="shared" si="474"/>
        <v>4697</v>
      </c>
      <c r="I1042" s="16">
        <f t="shared" si="474"/>
        <v>0</v>
      </c>
      <c r="J1042" s="18">
        <f t="shared" si="469"/>
        <v>98.387096774193552</v>
      </c>
      <c r="K1042" s="18"/>
    </row>
    <row r="1043" spans="1:11" ht="33" x14ac:dyDescent="0.25">
      <c r="A1043" s="14" t="s">
        <v>548</v>
      </c>
      <c r="B1043" s="15" t="s">
        <v>175</v>
      </c>
      <c r="C1043" s="15" t="s">
        <v>21</v>
      </c>
      <c r="D1043" s="15" t="s">
        <v>585</v>
      </c>
      <c r="E1043" s="15" t="s">
        <v>549</v>
      </c>
      <c r="F1043" s="16">
        <v>4774</v>
      </c>
      <c r="G1043" s="16">
        <v>0</v>
      </c>
      <c r="H1043" s="16">
        <v>4697</v>
      </c>
      <c r="I1043" s="16">
        <v>0</v>
      </c>
      <c r="J1043" s="18">
        <f t="shared" si="469"/>
        <v>98.387096774193552</v>
      </c>
      <c r="K1043" s="18"/>
    </row>
    <row r="1044" spans="1:11" ht="82.5" x14ac:dyDescent="0.25">
      <c r="A1044" s="14" t="s">
        <v>586</v>
      </c>
      <c r="B1044" s="15" t="s">
        <v>175</v>
      </c>
      <c r="C1044" s="15" t="s">
        <v>21</v>
      </c>
      <c r="D1044" s="15" t="s">
        <v>587</v>
      </c>
      <c r="E1044" s="15"/>
      <c r="F1044" s="16">
        <f>F1045</f>
        <v>240</v>
      </c>
      <c r="G1044" s="16">
        <f t="shared" ref="G1044:I1045" si="475">G1045</f>
        <v>0</v>
      </c>
      <c r="H1044" s="16">
        <f t="shared" si="475"/>
        <v>180</v>
      </c>
      <c r="I1044" s="16">
        <f t="shared" si="475"/>
        <v>0</v>
      </c>
      <c r="J1044" s="18">
        <f t="shared" si="469"/>
        <v>75</v>
      </c>
      <c r="K1044" s="18"/>
    </row>
    <row r="1045" spans="1:11" ht="16.5" x14ac:dyDescent="0.25">
      <c r="A1045" s="14" t="s">
        <v>35</v>
      </c>
      <c r="B1045" s="15" t="s">
        <v>175</v>
      </c>
      <c r="C1045" s="15" t="s">
        <v>21</v>
      </c>
      <c r="D1045" s="15" t="s">
        <v>587</v>
      </c>
      <c r="E1045" s="15" t="s">
        <v>36</v>
      </c>
      <c r="F1045" s="16">
        <f>F1046</f>
        <v>240</v>
      </c>
      <c r="G1045" s="16">
        <f t="shared" si="475"/>
        <v>0</v>
      </c>
      <c r="H1045" s="16">
        <f t="shared" si="475"/>
        <v>180</v>
      </c>
      <c r="I1045" s="16">
        <f t="shared" si="475"/>
        <v>0</v>
      </c>
      <c r="J1045" s="18">
        <f t="shared" si="469"/>
        <v>75</v>
      </c>
      <c r="K1045" s="18"/>
    </row>
    <row r="1046" spans="1:11" ht="33" x14ac:dyDescent="0.25">
      <c r="A1046" s="14" t="s">
        <v>548</v>
      </c>
      <c r="B1046" s="15" t="s">
        <v>175</v>
      </c>
      <c r="C1046" s="15" t="s">
        <v>21</v>
      </c>
      <c r="D1046" s="15" t="s">
        <v>587</v>
      </c>
      <c r="E1046" s="15" t="s">
        <v>549</v>
      </c>
      <c r="F1046" s="16">
        <v>240</v>
      </c>
      <c r="G1046" s="16">
        <v>0</v>
      </c>
      <c r="H1046" s="16">
        <v>180</v>
      </c>
      <c r="I1046" s="16">
        <v>0</v>
      </c>
      <c r="J1046" s="18">
        <f t="shared" si="469"/>
        <v>75</v>
      </c>
      <c r="K1046" s="18"/>
    </row>
    <row r="1047" spans="1:11" ht="49.5" x14ac:dyDescent="0.25">
      <c r="A1047" s="14" t="s">
        <v>588</v>
      </c>
      <c r="B1047" s="15" t="s">
        <v>175</v>
      </c>
      <c r="C1047" s="15" t="s">
        <v>21</v>
      </c>
      <c r="D1047" s="15" t="s">
        <v>589</v>
      </c>
      <c r="E1047" s="15"/>
      <c r="F1047" s="16">
        <f>F1048</f>
        <v>6750</v>
      </c>
      <c r="G1047" s="16">
        <f t="shared" ref="G1047:I1048" si="476">G1048</f>
        <v>0</v>
      </c>
      <c r="H1047" s="16">
        <f t="shared" si="476"/>
        <v>6590</v>
      </c>
      <c r="I1047" s="16">
        <f t="shared" si="476"/>
        <v>0</v>
      </c>
      <c r="J1047" s="18">
        <f t="shared" si="469"/>
        <v>97.629629629629633</v>
      </c>
      <c r="K1047" s="18"/>
    </row>
    <row r="1048" spans="1:11" ht="16.5" x14ac:dyDescent="0.25">
      <c r="A1048" s="14" t="s">
        <v>35</v>
      </c>
      <c r="B1048" s="15" t="s">
        <v>175</v>
      </c>
      <c r="C1048" s="15" t="s">
        <v>21</v>
      </c>
      <c r="D1048" s="15" t="s">
        <v>589</v>
      </c>
      <c r="E1048" s="15" t="s">
        <v>36</v>
      </c>
      <c r="F1048" s="16">
        <f>F1049</f>
        <v>6750</v>
      </c>
      <c r="G1048" s="16">
        <f t="shared" si="476"/>
        <v>0</v>
      </c>
      <c r="H1048" s="16">
        <f t="shared" si="476"/>
        <v>6590</v>
      </c>
      <c r="I1048" s="16">
        <f t="shared" si="476"/>
        <v>0</v>
      </c>
      <c r="J1048" s="18">
        <f t="shared" si="469"/>
        <v>97.629629629629633</v>
      </c>
      <c r="K1048" s="18"/>
    </row>
    <row r="1049" spans="1:11" ht="33" x14ac:dyDescent="0.25">
      <c r="A1049" s="14" t="s">
        <v>548</v>
      </c>
      <c r="B1049" s="15" t="s">
        <v>175</v>
      </c>
      <c r="C1049" s="15" t="s">
        <v>21</v>
      </c>
      <c r="D1049" s="15" t="s">
        <v>589</v>
      </c>
      <c r="E1049" s="15" t="s">
        <v>549</v>
      </c>
      <c r="F1049" s="16">
        <v>6750</v>
      </c>
      <c r="G1049" s="16">
        <v>0</v>
      </c>
      <c r="H1049" s="16">
        <f>6591-1</f>
        <v>6590</v>
      </c>
      <c r="I1049" s="16">
        <v>0</v>
      </c>
      <c r="J1049" s="18">
        <f t="shared" si="469"/>
        <v>97.629629629629633</v>
      </c>
      <c r="K1049" s="18"/>
    </row>
    <row r="1050" spans="1:11" ht="16.5" x14ac:dyDescent="0.25">
      <c r="A1050" s="14" t="s">
        <v>22</v>
      </c>
      <c r="B1050" s="15" t="s">
        <v>175</v>
      </c>
      <c r="C1050" s="15" t="s">
        <v>21</v>
      </c>
      <c r="D1050" s="15" t="s">
        <v>23</v>
      </c>
      <c r="E1050" s="15"/>
      <c r="F1050" s="16">
        <f>F1051+F1055+F1059+F1062</f>
        <v>19480</v>
      </c>
      <c r="G1050" s="16">
        <f t="shared" ref="G1050:I1050" si="477">G1051+G1055+G1059+G1062</f>
        <v>8275</v>
      </c>
      <c r="H1050" s="16">
        <f t="shared" si="477"/>
        <v>16048</v>
      </c>
      <c r="I1050" s="16">
        <f t="shared" si="477"/>
        <v>3868</v>
      </c>
      <c r="J1050" s="18">
        <f t="shared" si="469"/>
        <v>82.381930184804929</v>
      </c>
      <c r="K1050" s="18">
        <f t="shared" ref="K1050:K1093" si="478">I1050/G1050*100</f>
        <v>46.743202416918429</v>
      </c>
    </row>
    <row r="1051" spans="1:11" ht="16.5" x14ac:dyDescent="0.25">
      <c r="A1051" s="14" t="s">
        <v>76</v>
      </c>
      <c r="B1051" s="15" t="s">
        <v>175</v>
      </c>
      <c r="C1051" s="15" t="s">
        <v>21</v>
      </c>
      <c r="D1051" s="15" t="s">
        <v>78</v>
      </c>
      <c r="E1051" s="15"/>
      <c r="F1051" s="16">
        <f>F1052</f>
        <v>10605</v>
      </c>
      <c r="G1051" s="16">
        <f t="shared" ref="G1051:I1053" si="479">G1052</f>
        <v>0</v>
      </c>
      <c r="H1051" s="16">
        <f t="shared" si="479"/>
        <v>11580</v>
      </c>
      <c r="I1051" s="16">
        <f t="shared" si="479"/>
        <v>0</v>
      </c>
      <c r="J1051" s="18">
        <f t="shared" si="469"/>
        <v>109.19377652050919</v>
      </c>
      <c r="K1051" s="18"/>
    </row>
    <row r="1052" spans="1:11" ht="33" x14ac:dyDescent="0.25">
      <c r="A1052" s="14" t="s">
        <v>79</v>
      </c>
      <c r="B1052" s="15" t="s">
        <v>175</v>
      </c>
      <c r="C1052" s="15" t="s">
        <v>21</v>
      </c>
      <c r="D1052" s="15" t="s">
        <v>80</v>
      </c>
      <c r="E1052" s="15"/>
      <c r="F1052" s="16">
        <f>F1053</f>
        <v>10605</v>
      </c>
      <c r="G1052" s="16">
        <f t="shared" si="479"/>
        <v>0</v>
      </c>
      <c r="H1052" s="16">
        <f t="shared" si="479"/>
        <v>11580</v>
      </c>
      <c r="I1052" s="16">
        <f t="shared" si="479"/>
        <v>0</v>
      </c>
      <c r="J1052" s="18">
        <f t="shared" si="469"/>
        <v>109.19377652050919</v>
      </c>
      <c r="K1052" s="18"/>
    </row>
    <row r="1053" spans="1:11" ht="33" x14ac:dyDescent="0.25">
      <c r="A1053" s="14" t="s">
        <v>31</v>
      </c>
      <c r="B1053" s="15" t="s">
        <v>175</v>
      </c>
      <c r="C1053" s="15" t="s">
        <v>21</v>
      </c>
      <c r="D1053" s="15" t="s">
        <v>80</v>
      </c>
      <c r="E1053" s="15" t="s">
        <v>32</v>
      </c>
      <c r="F1053" s="16">
        <f>F1054</f>
        <v>10605</v>
      </c>
      <c r="G1053" s="16">
        <f t="shared" si="479"/>
        <v>0</v>
      </c>
      <c r="H1053" s="16">
        <f t="shared" si="479"/>
        <v>11580</v>
      </c>
      <c r="I1053" s="16">
        <f t="shared" si="479"/>
        <v>0</v>
      </c>
      <c r="J1053" s="18">
        <f t="shared" si="469"/>
        <v>109.19377652050919</v>
      </c>
      <c r="K1053" s="18"/>
    </row>
    <row r="1054" spans="1:11" ht="33" x14ac:dyDescent="0.25">
      <c r="A1054" s="14" t="s">
        <v>33</v>
      </c>
      <c r="B1054" s="15" t="s">
        <v>175</v>
      </c>
      <c r="C1054" s="15" t="s">
        <v>21</v>
      </c>
      <c r="D1054" s="15" t="s">
        <v>80</v>
      </c>
      <c r="E1054" s="15" t="s">
        <v>34</v>
      </c>
      <c r="F1054" s="16">
        <v>10605</v>
      </c>
      <c r="G1054" s="16">
        <v>0</v>
      </c>
      <c r="H1054" s="16">
        <v>11580</v>
      </c>
      <c r="I1054" s="16">
        <v>0</v>
      </c>
      <c r="J1054" s="18">
        <f t="shared" si="469"/>
        <v>109.19377652050919</v>
      </c>
      <c r="K1054" s="18"/>
    </row>
    <row r="1055" spans="1:11" ht="16.5" x14ac:dyDescent="0.25">
      <c r="A1055" s="14" t="s">
        <v>544</v>
      </c>
      <c r="B1055" s="15" t="s">
        <v>175</v>
      </c>
      <c r="C1055" s="15" t="s">
        <v>21</v>
      </c>
      <c r="D1055" s="15" t="s">
        <v>590</v>
      </c>
      <c r="E1055" s="15"/>
      <c r="F1055" s="16">
        <f>F1056</f>
        <v>600</v>
      </c>
      <c r="G1055" s="16">
        <f t="shared" ref="G1055:I1057" si="480">G1056</f>
        <v>0</v>
      </c>
      <c r="H1055" s="16">
        <f t="shared" si="480"/>
        <v>600</v>
      </c>
      <c r="I1055" s="16">
        <f t="shared" si="480"/>
        <v>0</v>
      </c>
      <c r="J1055" s="18">
        <f t="shared" si="469"/>
        <v>100</v>
      </c>
      <c r="K1055" s="18"/>
    </row>
    <row r="1056" spans="1:11" ht="66" x14ac:dyDescent="0.25">
      <c r="A1056" s="14" t="s">
        <v>591</v>
      </c>
      <c r="B1056" s="15" t="s">
        <v>175</v>
      </c>
      <c r="C1056" s="15" t="s">
        <v>21</v>
      </c>
      <c r="D1056" s="15" t="s">
        <v>592</v>
      </c>
      <c r="E1056" s="15"/>
      <c r="F1056" s="16">
        <f>F1057</f>
        <v>600</v>
      </c>
      <c r="G1056" s="16">
        <f t="shared" si="480"/>
        <v>0</v>
      </c>
      <c r="H1056" s="16">
        <f t="shared" si="480"/>
        <v>600</v>
      </c>
      <c r="I1056" s="16">
        <f t="shared" si="480"/>
        <v>0</v>
      </c>
      <c r="J1056" s="18">
        <f t="shared" si="469"/>
        <v>100</v>
      </c>
      <c r="K1056" s="18"/>
    </row>
    <row r="1057" spans="1:11" ht="16.5" x14ac:dyDescent="0.25">
      <c r="A1057" s="14" t="s">
        <v>35</v>
      </c>
      <c r="B1057" s="15" t="s">
        <v>175</v>
      </c>
      <c r="C1057" s="15" t="s">
        <v>21</v>
      </c>
      <c r="D1057" s="15" t="s">
        <v>592</v>
      </c>
      <c r="E1057" s="15" t="s">
        <v>36</v>
      </c>
      <c r="F1057" s="16">
        <f>F1058</f>
        <v>600</v>
      </c>
      <c r="G1057" s="16">
        <f t="shared" si="480"/>
        <v>0</v>
      </c>
      <c r="H1057" s="16">
        <f t="shared" si="480"/>
        <v>600</v>
      </c>
      <c r="I1057" s="16">
        <f t="shared" si="480"/>
        <v>0</v>
      </c>
      <c r="J1057" s="18">
        <f t="shared" si="469"/>
        <v>100</v>
      </c>
      <c r="K1057" s="18"/>
    </row>
    <row r="1058" spans="1:11" ht="33" x14ac:dyDescent="0.25">
      <c r="A1058" s="14" t="s">
        <v>548</v>
      </c>
      <c r="B1058" s="15" t="s">
        <v>175</v>
      </c>
      <c r="C1058" s="15" t="s">
        <v>21</v>
      </c>
      <c r="D1058" s="15" t="s">
        <v>592</v>
      </c>
      <c r="E1058" s="15" t="s">
        <v>549</v>
      </c>
      <c r="F1058" s="16">
        <v>600</v>
      </c>
      <c r="G1058" s="16">
        <v>0</v>
      </c>
      <c r="H1058" s="16">
        <v>600</v>
      </c>
      <c r="I1058" s="16">
        <v>0</v>
      </c>
      <c r="J1058" s="18">
        <f t="shared" si="469"/>
        <v>100</v>
      </c>
      <c r="K1058" s="18"/>
    </row>
    <row r="1059" spans="1:11" ht="99" x14ac:dyDescent="0.25">
      <c r="A1059" s="17" t="s">
        <v>593</v>
      </c>
      <c r="B1059" s="15" t="s">
        <v>175</v>
      </c>
      <c r="C1059" s="15" t="s">
        <v>21</v>
      </c>
      <c r="D1059" s="15" t="s">
        <v>594</v>
      </c>
      <c r="E1059" s="15"/>
      <c r="F1059" s="16">
        <f>F1060</f>
        <v>4356</v>
      </c>
      <c r="G1059" s="16">
        <f t="shared" ref="G1059:I1060" si="481">G1060</f>
        <v>4356</v>
      </c>
      <c r="H1059" s="16">
        <f t="shared" si="481"/>
        <v>0</v>
      </c>
      <c r="I1059" s="16">
        <f t="shared" si="481"/>
        <v>0</v>
      </c>
      <c r="J1059" s="18">
        <f t="shared" si="469"/>
        <v>0</v>
      </c>
      <c r="K1059" s="18">
        <f t="shared" si="478"/>
        <v>0</v>
      </c>
    </row>
    <row r="1060" spans="1:11" ht="16.5" x14ac:dyDescent="0.25">
      <c r="A1060" s="14" t="s">
        <v>35</v>
      </c>
      <c r="B1060" s="15" t="s">
        <v>175</v>
      </c>
      <c r="C1060" s="15" t="s">
        <v>21</v>
      </c>
      <c r="D1060" s="15" t="s">
        <v>594</v>
      </c>
      <c r="E1060" s="15" t="s">
        <v>36</v>
      </c>
      <c r="F1060" s="16">
        <f>F1061</f>
        <v>4356</v>
      </c>
      <c r="G1060" s="16">
        <f t="shared" si="481"/>
        <v>4356</v>
      </c>
      <c r="H1060" s="16">
        <f t="shared" si="481"/>
        <v>0</v>
      </c>
      <c r="I1060" s="16">
        <f t="shared" si="481"/>
        <v>0</v>
      </c>
      <c r="J1060" s="18">
        <f t="shared" si="469"/>
        <v>0</v>
      </c>
      <c r="K1060" s="18">
        <f t="shared" si="478"/>
        <v>0</v>
      </c>
    </row>
    <row r="1061" spans="1:11" ht="33" x14ac:dyDescent="0.25">
      <c r="A1061" s="14" t="s">
        <v>46</v>
      </c>
      <c r="B1061" s="15" t="s">
        <v>175</v>
      </c>
      <c r="C1061" s="15" t="s">
        <v>21</v>
      </c>
      <c r="D1061" s="15" t="s">
        <v>594</v>
      </c>
      <c r="E1061" s="15" t="s">
        <v>47</v>
      </c>
      <c r="F1061" s="16">
        <v>4356</v>
      </c>
      <c r="G1061" s="16">
        <v>4356</v>
      </c>
      <c r="H1061" s="16"/>
      <c r="I1061" s="16"/>
      <c r="J1061" s="18">
        <f t="shared" si="469"/>
        <v>0</v>
      </c>
      <c r="K1061" s="18">
        <f t="shared" si="478"/>
        <v>0</v>
      </c>
    </row>
    <row r="1062" spans="1:11" ht="49.5" x14ac:dyDescent="0.25">
      <c r="A1062" s="14" t="s">
        <v>595</v>
      </c>
      <c r="B1062" s="15" t="s">
        <v>175</v>
      </c>
      <c r="C1062" s="15" t="s">
        <v>21</v>
      </c>
      <c r="D1062" s="15" t="s">
        <v>596</v>
      </c>
      <c r="E1062" s="15"/>
      <c r="F1062" s="16">
        <f>F1063</f>
        <v>3919</v>
      </c>
      <c r="G1062" s="16">
        <f t="shared" ref="G1062:I1063" si="482">G1063</f>
        <v>3919</v>
      </c>
      <c r="H1062" s="16">
        <f t="shared" si="482"/>
        <v>3868</v>
      </c>
      <c r="I1062" s="16">
        <f t="shared" si="482"/>
        <v>3868</v>
      </c>
      <c r="J1062" s="18">
        <f t="shared" si="469"/>
        <v>98.698647614187294</v>
      </c>
      <c r="K1062" s="18">
        <f t="shared" si="478"/>
        <v>98.698647614187294</v>
      </c>
    </row>
    <row r="1063" spans="1:11" ht="16.5" x14ac:dyDescent="0.25">
      <c r="A1063" s="14" t="s">
        <v>35</v>
      </c>
      <c r="B1063" s="15" t="s">
        <v>175</v>
      </c>
      <c r="C1063" s="15" t="s">
        <v>21</v>
      </c>
      <c r="D1063" s="15" t="s">
        <v>596</v>
      </c>
      <c r="E1063" s="15" t="s">
        <v>36</v>
      </c>
      <c r="F1063" s="16">
        <f>F1064</f>
        <v>3919</v>
      </c>
      <c r="G1063" s="16">
        <f t="shared" si="482"/>
        <v>3919</v>
      </c>
      <c r="H1063" s="16">
        <f t="shared" si="482"/>
        <v>3868</v>
      </c>
      <c r="I1063" s="16">
        <f t="shared" si="482"/>
        <v>3868</v>
      </c>
      <c r="J1063" s="18">
        <f t="shared" si="469"/>
        <v>98.698647614187294</v>
      </c>
      <c r="K1063" s="18">
        <f t="shared" si="478"/>
        <v>98.698647614187294</v>
      </c>
    </row>
    <row r="1064" spans="1:11" ht="33" x14ac:dyDescent="0.25">
      <c r="A1064" s="14" t="s">
        <v>46</v>
      </c>
      <c r="B1064" s="15" t="s">
        <v>175</v>
      </c>
      <c r="C1064" s="15" t="s">
        <v>21</v>
      </c>
      <c r="D1064" s="15" t="s">
        <v>596</v>
      </c>
      <c r="E1064" s="15" t="s">
        <v>47</v>
      </c>
      <c r="F1064" s="16">
        <v>3919</v>
      </c>
      <c r="G1064" s="16">
        <v>3919</v>
      </c>
      <c r="H1064" s="16">
        <v>3868</v>
      </c>
      <c r="I1064" s="16">
        <v>3868</v>
      </c>
      <c r="J1064" s="18">
        <f t="shared" si="469"/>
        <v>98.698647614187294</v>
      </c>
      <c r="K1064" s="18">
        <f t="shared" si="478"/>
        <v>98.698647614187294</v>
      </c>
    </row>
    <row r="1065" spans="1:11" ht="18.75" x14ac:dyDescent="0.3">
      <c r="A1065" s="11" t="s">
        <v>597</v>
      </c>
      <c r="B1065" s="12" t="s">
        <v>175</v>
      </c>
      <c r="C1065" s="12" t="s">
        <v>44</v>
      </c>
      <c r="D1065" s="12"/>
      <c r="E1065" s="12"/>
      <c r="F1065" s="13">
        <f>F1066+F1083+F1087</f>
        <v>1344945</v>
      </c>
      <c r="G1065" s="13">
        <f t="shared" ref="G1065:I1065" si="483">G1066+G1083+G1087</f>
        <v>1182245</v>
      </c>
      <c r="H1065" s="13">
        <f t="shared" si="483"/>
        <v>1194825</v>
      </c>
      <c r="I1065" s="13">
        <f t="shared" si="483"/>
        <v>1037659</v>
      </c>
      <c r="J1065" s="21">
        <f t="shared" si="469"/>
        <v>88.838205279769795</v>
      </c>
      <c r="K1065" s="21">
        <f t="shared" si="478"/>
        <v>87.770216833228304</v>
      </c>
    </row>
    <row r="1066" spans="1:11" ht="33" x14ac:dyDescent="0.25">
      <c r="A1066" s="14" t="s">
        <v>542</v>
      </c>
      <c r="B1066" s="15" t="s">
        <v>175</v>
      </c>
      <c r="C1066" s="15" t="s">
        <v>44</v>
      </c>
      <c r="D1066" s="15" t="s">
        <v>543</v>
      </c>
      <c r="E1066" s="15"/>
      <c r="F1066" s="16">
        <f>F1067+F1077+F1080</f>
        <v>48322</v>
      </c>
      <c r="G1066" s="16">
        <f t="shared" ref="G1066:I1066" si="484">G1067+G1077+G1080</f>
        <v>26375</v>
      </c>
      <c r="H1066" s="16">
        <f t="shared" si="484"/>
        <v>41423</v>
      </c>
      <c r="I1066" s="16">
        <f t="shared" si="484"/>
        <v>24804</v>
      </c>
      <c r="J1066" s="18">
        <f t="shared" si="469"/>
        <v>85.722859153180735</v>
      </c>
      <c r="K1066" s="18">
        <f t="shared" si="478"/>
        <v>94.043601895734596</v>
      </c>
    </row>
    <row r="1067" spans="1:11" ht="16.5" x14ac:dyDescent="0.25">
      <c r="A1067" s="14" t="s">
        <v>544</v>
      </c>
      <c r="B1067" s="15" t="s">
        <v>175</v>
      </c>
      <c r="C1067" s="15" t="s">
        <v>44</v>
      </c>
      <c r="D1067" s="15" t="s">
        <v>545</v>
      </c>
      <c r="E1067" s="15"/>
      <c r="F1067" s="16">
        <f>F1068+F1074+F1071</f>
        <v>21947</v>
      </c>
      <c r="G1067" s="16">
        <f t="shared" ref="G1067:I1067" si="485">G1068+G1074+G1071</f>
        <v>0</v>
      </c>
      <c r="H1067" s="16">
        <f t="shared" si="485"/>
        <v>16619</v>
      </c>
      <c r="I1067" s="16">
        <f t="shared" si="485"/>
        <v>0</v>
      </c>
      <c r="J1067" s="18">
        <f t="shared" si="469"/>
        <v>75.723333485214383</v>
      </c>
      <c r="K1067" s="18"/>
    </row>
    <row r="1068" spans="1:11" ht="115.5" x14ac:dyDescent="0.25">
      <c r="A1068" s="17" t="s">
        <v>598</v>
      </c>
      <c r="B1068" s="15" t="s">
        <v>175</v>
      </c>
      <c r="C1068" s="15" t="s">
        <v>44</v>
      </c>
      <c r="D1068" s="15" t="s">
        <v>599</v>
      </c>
      <c r="E1068" s="15"/>
      <c r="F1068" s="16">
        <f>F1069</f>
        <v>17249</v>
      </c>
      <c r="G1068" s="16">
        <f t="shared" ref="G1068:I1069" si="486">G1069</f>
        <v>0</v>
      </c>
      <c r="H1068" s="16">
        <f t="shared" si="486"/>
        <v>12295</v>
      </c>
      <c r="I1068" s="16">
        <f t="shared" si="486"/>
        <v>0</v>
      </c>
      <c r="J1068" s="18">
        <f t="shared" si="469"/>
        <v>71.279494463447151</v>
      </c>
      <c r="K1068" s="18"/>
    </row>
    <row r="1069" spans="1:11" ht="16.5" x14ac:dyDescent="0.25">
      <c r="A1069" s="14" t="s">
        <v>35</v>
      </c>
      <c r="B1069" s="15" t="s">
        <v>175</v>
      </c>
      <c r="C1069" s="15" t="s">
        <v>44</v>
      </c>
      <c r="D1069" s="15" t="s">
        <v>599</v>
      </c>
      <c r="E1069" s="15" t="s">
        <v>36</v>
      </c>
      <c r="F1069" s="16">
        <f>F1070</f>
        <v>17249</v>
      </c>
      <c r="G1069" s="16">
        <f t="shared" si="486"/>
        <v>0</v>
      </c>
      <c r="H1069" s="16">
        <f t="shared" si="486"/>
        <v>12295</v>
      </c>
      <c r="I1069" s="16">
        <f t="shared" si="486"/>
        <v>0</v>
      </c>
      <c r="J1069" s="18">
        <f t="shared" si="469"/>
        <v>71.279494463447151</v>
      </c>
      <c r="K1069" s="18"/>
    </row>
    <row r="1070" spans="1:11" ht="33" x14ac:dyDescent="0.25">
      <c r="A1070" s="14" t="s">
        <v>548</v>
      </c>
      <c r="B1070" s="15" t="s">
        <v>175</v>
      </c>
      <c r="C1070" s="15" t="s">
        <v>44</v>
      </c>
      <c r="D1070" s="15" t="s">
        <v>599</v>
      </c>
      <c r="E1070" s="15" t="s">
        <v>549</v>
      </c>
      <c r="F1070" s="16">
        <v>17249</v>
      </c>
      <c r="G1070" s="16">
        <v>0</v>
      </c>
      <c r="H1070" s="16">
        <v>12295</v>
      </c>
      <c r="I1070" s="16">
        <v>0</v>
      </c>
      <c r="J1070" s="18">
        <f t="shared" si="469"/>
        <v>71.279494463447151</v>
      </c>
      <c r="K1070" s="18"/>
    </row>
    <row r="1071" spans="1:11" ht="82.5" x14ac:dyDescent="0.25">
      <c r="A1071" s="14" t="s">
        <v>600</v>
      </c>
      <c r="B1071" s="15" t="s">
        <v>175</v>
      </c>
      <c r="C1071" s="15" t="s">
        <v>44</v>
      </c>
      <c r="D1071" s="15" t="s">
        <v>601</v>
      </c>
      <c r="E1071" s="15"/>
      <c r="F1071" s="16">
        <f>F1072</f>
        <v>90</v>
      </c>
      <c r="G1071" s="16">
        <f t="shared" ref="G1071:I1072" si="487">G1072</f>
        <v>0</v>
      </c>
      <c r="H1071" s="16">
        <f t="shared" si="487"/>
        <v>90</v>
      </c>
      <c r="I1071" s="16">
        <f t="shared" si="487"/>
        <v>0</v>
      </c>
      <c r="J1071" s="18">
        <f t="shared" si="469"/>
        <v>100</v>
      </c>
      <c r="K1071" s="18"/>
    </row>
    <row r="1072" spans="1:11" ht="16.5" x14ac:dyDescent="0.25">
      <c r="A1072" s="14" t="s">
        <v>35</v>
      </c>
      <c r="B1072" s="15" t="s">
        <v>175</v>
      </c>
      <c r="C1072" s="15" t="s">
        <v>44</v>
      </c>
      <c r="D1072" s="15" t="s">
        <v>601</v>
      </c>
      <c r="E1072" s="15" t="s">
        <v>36</v>
      </c>
      <c r="F1072" s="16">
        <f>F1073</f>
        <v>90</v>
      </c>
      <c r="G1072" s="16">
        <f t="shared" si="487"/>
        <v>0</v>
      </c>
      <c r="H1072" s="16">
        <f t="shared" si="487"/>
        <v>90</v>
      </c>
      <c r="I1072" s="16">
        <f t="shared" si="487"/>
        <v>0</v>
      </c>
      <c r="J1072" s="18">
        <f t="shared" si="469"/>
        <v>100</v>
      </c>
      <c r="K1072" s="18"/>
    </row>
    <row r="1073" spans="1:11" ht="33" x14ac:dyDescent="0.25">
      <c r="A1073" s="14" t="s">
        <v>548</v>
      </c>
      <c r="B1073" s="15" t="s">
        <v>175</v>
      </c>
      <c r="C1073" s="15" t="s">
        <v>44</v>
      </c>
      <c r="D1073" s="15" t="s">
        <v>601</v>
      </c>
      <c r="E1073" s="15" t="s">
        <v>549</v>
      </c>
      <c r="F1073" s="16">
        <v>90</v>
      </c>
      <c r="G1073" s="16">
        <v>0</v>
      </c>
      <c r="H1073" s="16">
        <v>90</v>
      </c>
      <c r="I1073" s="16">
        <v>0</v>
      </c>
      <c r="J1073" s="18">
        <f t="shared" si="469"/>
        <v>100</v>
      </c>
      <c r="K1073" s="18"/>
    </row>
    <row r="1074" spans="1:11" ht="49.5" x14ac:dyDescent="0.25">
      <c r="A1074" s="14" t="s">
        <v>602</v>
      </c>
      <c r="B1074" s="15" t="s">
        <v>175</v>
      </c>
      <c r="C1074" s="15" t="s">
        <v>44</v>
      </c>
      <c r="D1074" s="15" t="s">
        <v>603</v>
      </c>
      <c r="E1074" s="15"/>
      <c r="F1074" s="16">
        <f>F1075</f>
        <v>4608</v>
      </c>
      <c r="G1074" s="16">
        <f t="shared" ref="G1074:I1075" si="488">G1075</f>
        <v>0</v>
      </c>
      <c r="H1074" s="16">
        <f t="shared" si="488"/>
        <v>4234</v>
      </c>
      <c r="I1074" s="16">
        <f t="shared" si="488"/>
        <v>0</v>
      </c>
      <c r="J1074" s="18">
        <f t="shared" si="469"/>
        <v>91.883680555555557</v>
      </c>
      <c r="K1074" s="18"/>
    </row>
    <row r="1075" spans="1:11" ht="16.5" x14ac:dyDescent="0.25">
      <c r="A1075" s="14" t="s">
        <v>35</v>
      </c>
      <c r="B1075" s="15" t="s">
        <v>175</v>
      </c>
      <c r="C1075" s="15" t="s">
        <v>44</v>
      </c>
      <c r="D1075" s="15" t="s">
        <v>603</v>
      </c>
      <c r="E1075" s="15" t="s">
        <v>36</v>
      </c>
      <c r="F1075" s="16">
        <f>F1076</f>
        <v>4608</v>
      </c>
      <c r="G1075" s="16">
        <f t="shared" si="488"/>
        <v>0</v>
      </c>
      <c r="H1075" s="16">
        <f t="shared" si="488"/>
        <v>4234</v>
      </c>
      <c r="I1075" s="16">
        <f t="shared" si="488"/>
        <v>0</v>
      </c>
      <c r="J1075" s="18">
        <f t="shared" si="469"/>
        <v>91.883680555555557</v>
      </c>
      <c r="K1075" s="18"/>
    </row>
    <row r="1076" spans="1:11" ht="33" x14ac:dyDescent="0.25">
      <c r="A1076" s="14" t="s">
        <v>548</v>
      </c>
      <c r="B1076" s="15" t="s">
        <v>175</v>
      </c>
      <c r="C1076" s="15" t="s">
        <v>44</v>
      </c>
      <c r="D1076" s="15" t="s">
        <v>603</v>
      </c>
      <c r="E1076" s="15" t="s">
        <v>549</v>
      </c>
      <c r="F1076" s="16">
        <v>4608</v>
      </c>
      <c r="G1076" s="16">
        <v>0</v>
      </c>
      <c r="H1076" s="16">
        <v>4234</v>
      </c>
      <c r="I1076" s="16">
        <v>0</v>
      </c>
      <c r="J1076" s="18">
        <f t="shared" si="469"/>
        <v>91.883680555555557</v>
      </c>
      <c r="K1076" s="18"/>
    </row>
    <row r="1077" spans="1:11" ht="33" x14ac:dyDescent="0.25">
      <c r="A1077" s="14" t="s">
        <v>604</v>
      </c>
      <c r="B1077" s="15" t="s">
        <v>175</v>
      </c>
      <c r="C1077" s="15" t="s">
        <v>44</v>
      </c>
      <c r="D1077" s="15" t="s">
        <v>605</v>
      </c>
      <c r="E1077" s="15"/>
      <c r="F1077" s="16">
        <f>F1078</f>
        <v>24684</v>
      </c>
      <c r="G1077" s="16">
        <f t="shared" ref="G1077:I1078" si="489">G1078</f>
        <v>24684</v>
      </c>
      <c r="H1077" s="16">
        <f t="shared" si="489"/>
        <v>24216</v>
      </c>
      <c r="I1077" s="16">
        <f t="shared" si="489"/>
        <v>24216</v>
      </c>
      <c r="J1077" s="18">
        <f t="shared" si="469"/>
        <v>98.10403500243072</v>
      </c>
      <c r="K1077" s="18">
        <f t="shared" si="478"/>
        <v>98.10403500243072</v>
      </c>
    </row>
    <row r="1078" spans="1:11" ht="16.5" x14ac:dyDescent="0.25">
      <c r="A1078" s="14" t="s">
        <v>35</v>
      </c>
      <c r="B1078" s="15" t="s">
        <v>175</v>
      </c>
      <c r="C1078" s="15" t="s">
        <v>44</v>
      </c>
      <c r="D1078" s="15" t="s">
        <v>605</v>
      </c>
      <c r="E1078" s="15" t="s">
        <v>36</v>
      </c>
      <c r="F1078" s="16">
        <f>F1079</f>
        <v>24684</v>
      </c>
      <c r="G1078" s="16">
        <f t="shared" si="489"/>
        <v>24684</v>
      </c>
      <c r="H1078" s="16">
        <f t="shared" si="489"/>
        <v>24216</v>
      </c>
      <c r="I1078" s="16">
        <f t="shared" si="489"/>
        <v>24216</v>
      </c>
      <c r="J1078" s="18">
        <f t="shared" si="469"/>
        <v>98.10403500243072</v>
      </c>
      <c r="K1078" s="18">
        <f t="shared" si="478"/>
        <v>98.10403500243072</v>
      </c>
    </row>
    <row r="1079" spans="1:11" ht="33" x14ac:dyDescent="0.25">
      <c r="A1079" s="14" t="s">
        <v>46</v>
      </c>
      <c r="B1079" s="15" t="s">
        <v>175</v>
      </c>
      <c r="C1079" s="15" t="s">
        <v>44</v>
      </c>
      <c r="D1079" s="15" t="s">
        <v>605</v>
      </c>
      <c r="E1079" s="15" t="s">
        <v>47</v>
      </c>
      <c r="F1079" s="16">
        <v>24684</v>
      </c>
      <c r="G1079" s="16">
        <v>24684</v>
      </c>
      <c r="H1079" s="16">
        <v>24216</v>
      </c>
      <c r="I1079" s="16">
        <v>24216</v>
      </c>
      <c r="J1079" s="18">
        <f t="shared" si="469"/>
        <v>98.10403500243072</v>
      </c>
      <c r="K1079" s="18">
        <f t="shared" si="478"/>
        <v>98.10403500243072</v>
      </c>
    </row>
    <row r="1080" spans="1:11" ht="49.5" x14ac:dyDescent="0.25">
      <c r="A1080" s="14" t="s">
        <v>606</v>
      </c>
      <c r="B1080" s="15" t="s">
        <v>175</v>
      </c>
      <c r="C1080" s="15" t="s">
        <v>44</v>
      </c>
      <c r="D1080" s="15" t="s">
        <v>607</v>
      </c>
      <c r="E1080" s="15"/>
      <c r="F1080" s="16">
        <f>F1081</f>
        <v>1691</v>
      </c>
      <c r="G1080" s="16">
        <f t="shared" ref="G1080:I1081" si="490">G1081</f>
        <v>1691</v>
      </c>
      <c r="H1080" s="16">
        <f t="shared" si="490"/>
        <v>588</v>
      </c>
      <c r="I1080" s="16">
        <f t="shared" si="490"/>
        <v>588</v>
      </c>
      <c r="J1080" s="18">
        <f t="shared" si="469"/>
        <v>34.772324068598465</v>
      </c>
      <c r="K1080" s="18">
        <f t="shared" si="478"/>
        <v>34.772324068598465</v>
      </c>
    </row>
    <row r="1081" spans="1:11" ht="16.5" x14ac:dyDescent="0.25">
      <c r="A1081" s="14" t="s">
        <v>35</v>
      </c>
      <c r="B1081" s="15" t="s">
        <v>175</v>
      </c>
      <c r="C1081" s="15" t="s">
        <v>44</v>
      </c>
      <c r="D1081" s="15" t="s">
        <v>607</v>
      </c>
      <c r="E1081" s="15" t="s">
        <v>36</v>
      </c>
      <c r="F1081" s="16">
        <f>F1082</f>
        <v>1691</v>
      </c>
      <c r="G1081" s="16">
        <f t="shared" si="490"/>
        <v>1691</v>
      </c>
      <c r="H1081" s="16">
        <f t="shared" si="490"/>
        <v>588</v>
      </c>
      <c r="I1081" s="16">
        <f t="shared" si="490"/>
        <v>588</v>
      </c>
      <c r="J1081" s="18">
        <f t="shared" si="469"/>
        <v>34.772324068598465</v>
      </c>
      <c r="K1081" s="18">
        <f t="shared" si="478"/>
        <v>34.772324068598465</v>
      </c>
    </row>
    <row r="1082" spans="1:11" ht="33" x14ac:dyDescent="0.25">
      <c r="A1082" s="14" t="s">
        <v>46</v>
      </c>
      <c r="B1082" s="15" t="s">
        <v>175</v>
      </c>
      <c r="C1082" s="15" t="s">
        <v>44</v>
      </c>
      <c r="D1082" s="15" t="s">
        <v>607</v>
      </c>
      <c r="E1082" s="15" t="s">
        <v>47</v>
      </c>
      <c r="F1082" s="16">
        <v>1691</v>
      </c>
      <c r="G1082" s="16">
        <v>1691</v>
      </c>
      <c r="H1082" s="16">
        <v>588</v>
      </c>
      <c r="I1082" s="16">
        <v>588</v>
      </c>
      <c r="J1082" s="18">
        <f t="shared" si="469"/>
        <v>34.772324068598465</v>
      </c>
      <c r="K1082" s="18">
        <f t="shared" si="478"/>
        <v>34.772324068598465</v>
      </c>
    </row>
    <row r="1083" spans="1:11" ht="49.5" x14ac:dyDescent="0.25">
      <c r="A1083" s="14" t="s">
        <v>608</v>
      </c>
      <c r="B1083" s="15" t="s">
        <v>175</v>
      </c>
      <c r="C1083" s="15" t="s">
        <v>44</v>
      </c>
      <c r="D1083" s="15" t="s">
        <v>609</v>
      </c>
      <c r="E1083" s="15"/>
      <c r="F1083" s="16">
        <f>F1084</f>
        <v>392671</v>
      </c>
      <c r="G1083" s="16">
        <f t="shared" ref="G1083:I1085" si="491">G1084</f>
        <v>253218</v>
      </c>
      <c r="H1083" s="16">
        <f t="shared" si="491"/>
        <v>392122</v>
      </c>
      <c r="I1083" s="16">
        <f t="shared" si="491"/>
        <v>252864</v>
      </c>
      <c r="J1083" s="18">
        <f t="shared" si="469"/>
        <v>99.86018830012911</v>
      </c>
      <c r="K1083" s="18">
        <f t="shared" si="478"/>
        <v>99.860199511883039</v>
      </c>
    </row>
    <row r="1084" spans="1:11" ht="49.5" x14ac:dyDescent="0.25">
      <c r="A1084" s="14" t="s">
        <v>610</v>
      </c>
      <c r="B1084" s="15" t="s">
        <v>175</v>
      </c>
      <c r="C1084" s="15" t="s">
        <v>44</v>
      </c>
      <c r="D1084" s="15" t="s">
        <v>611</v>
      </c>
      <c r="E1084" s="15"/>
      <c r="F1084" s="16">
        <f>F1085</f>
        <v>392671</v>
      </c>
      <c r="G1084" s="16">
        <f t="shared" si="491"/>
        <v>253218</v>
      </c>
      <c r="H1084" s="16">
        <f t="shared" si="491"/>
        <v>392122</v>
      </c>
      <c r="I1084" s="16">
        <f t="shared" si="491"/>
        <v>252864</v>
      </c>
      <c r="J1084" s="18">
        <f t="shared" si="469"/>
        <v>99.86018830012911</v>
      </c>
      <c r="K1084" s="18">
        <f t="shared" si="478"/>
        <v>99.860199511883039</v>
      </c>
    </row>
    <row r="1085" spans="1:11" ht="16.5" x14ac:dyDescent="0.25">
      <c r="A1085" s="14" t="s">
        <v>35</v>
      </c>
      <c r="B1085" s="15" t="s">
        <v>175</v>
      </c>
      <c r="C1085" s="15" t="s">
        <v>44</v>
      </c>
      <c r="D1085" s="15" t="s">
        <v>611</v>
      </c>
      <c r="E1085" s="15" t="s">
        <v>36</v>
      </c>
      <c r="F1085" s="16">
        <f>F1086</f>
        <v>392671</v>
      </c>
      <c r="G1085" s="16">
        <f t="shared" si="491"/>
        <v>253218</v>
      </c>
      <c r="H1085" s="16">
        <f t="shared" si="491"/>
        <v>392122</v>
      </c>
      <c r="I1085" s="16">
        <f t="shared" si="491"/>
        <v>252864</v>
      </c>
      <c r="J1085" s="18">
        <f t="shared" si="469"/>
        <v>99.86018830012911</v>
      </c>
      <c r="K1085" s="18">
        <f t="shared" si="478"/>
        <v>99.860199511883039</v>
      </c>
    </row>
    <row r="1086" spans="1:11" ht="33" x14ac:dyDescent="0.25">
      <c r="A1086" s="14" t="s">
        <v>46</v>
      </c>
      <c r="B1086" s="15" t="s">
        <v>175</v>
      </c>
      <c r="C1086" s="15" t="s">
        <v>44</v>
      </c>
      <c r="D1086" s="15" t="s">
        <v>611</v>
      </c>
      <c r="E1086" s="15" t="s">
        <v>47</v>
      </c>
      <c r="F1086" s="16">
        <v>392671</v>
      </c>
      <c r="G1086" s="16">
        <v>253218</v>
      </c>
      <c r="H1086" s="16">
        <v>392122</v>
      </c>
      <c r="I1086" s="16">
        <v>252864</v>
      </c>
      <c r="J1086" s="18">
        <f t="shared" si="469"/>
        <v>99.86018830012911</v>
      </c>
      <c r="K1086" s="18">
        <f t="shared" si="478"/>
        <v>99.860199511883039</v>
      </c>
    </row>
    <row r="1087" spans="1:11" ht="16.5" x14ac:dyDescent="0.25">
      <c r="A1087" s="14" t="s">
        <v>22</v>
      </c>
      <c r="B1087" s="15" t="s">
        <v>175</v>
      </c>
      <c r="C1087" s="15" t="s">
        <v>44</v>
      </c>
      <c r="D1087" s="15" t="s">
        <v>23</v>
      </c>
      <c r="E1087" s="15"/>
      <c r="F1087" s="16">
        <f>F1088+F1092+F1095+F1098+F1101+F1104</f>
        <v>903952</v>
      </c>
      <c r="G1087" s="16">
        <f t="shared" ref="G1087:I1087" si="492">G1088+G1092+G1095+G1098+G1101+G1104</f>
        <v>902652</v>
      </c>
      <c r="H1087" s="16">
        <f t="shared" si="492"/>
        <v>761280</v>
      </c>
      <c r="I1087" s="16">
        <f t="shared" si="492"/>
        <v>759991</v>
      </c>
      <c r="J1087" s="18">
        <f t="shared" si="469"/>
        <v>84.216861072269324</v>
      </c>
      <c r="K1087" s="18">
        <f t="shared" si="478"/>
        <v>84.195348816598198</v>
      </c>
    </row>
    <row r="1088" spans="1:11" ht="16.5" x14ac:dyDescent="0.25">
      <c r="A1088" s="14" t="s">
        <v>72</v>
      </c>
      <c r="B1088" s="15" t="s">
        <v>175</v>
      </c>
      <c r="C1088" s="15" t="s">
        <v>44</v>
      </c>
      <c r="D1088" s="15" t="s">
        <v>73</v>
      </c>
      <c r="E1088" s="15"/>
      <c r="F1088" s="16">
        <f>F1089</f>
        <v>1300</v>
      </c>
      <c r="G1088" s="16">
        <f t="shared" ref="G1088:I1090" si="493">G1089</f>
        <v>0</v>
      </c>
      <c r="H1088" s="16">
        <f t="shared" si="493"/>
        <v>1289</v>
      </c>
      <c r="I1088" s="16">
        <f t="shared" si="493"/>
        <v>0</v>
      </c>
      <c r="J1088" s="18">
        <f t="shared" si="469"/>
        <v>99.15384615384616</v>
      </c>
      <c r="K1088" s="18"/>
    </row>
    <row r="1089" spans="1:11" ht="16.5" x14ac:dyDescent="0.25">
      <c r="A1089" s="14" t="s">
        <v>612</v>
      </c>
      <c r="B1089" s="15" t="s">
        <v>175</v>
      </c>
      <c r="C1089" s="15" t="s">
        <v>44</v>
      </c>
      <c r="D1089" s="15" t="s">
        <v>613</v>
      </c>
      <c r="E1089" s="15"/>
      <c r="F1089" s="16">
        <f>F1090</f>
        <v>1300</v>
      </c>
      <c r="G1089" s="16">
        <f t="shared" si="493"/>
        <v>0</v>
      </c>
      <c r="H1089" s="16">
        <f t="shared" si="493"/>
        <v>1289</v>
      </c>
      <c r="I1089" s="16">
        <f t="shared" si="493"/>
        <v>0</v>
      </c>
      <c r="J1089" s="18">
        <f t="shared" si="469"/>
        <v>99.15384615384616</v>
      </c>
      <c r="K1089" s="18"/>
    </row>
    <row r="1090" spans="1:11" ht="33" x14ac:dyDescent="0.25">
      <c r="A1090" s="14" t="s">
        <v>254</v>
      </c>
      <c r="B1090" s="15" t="s">
        <v>175</v>
      </c>
      <c r="C1090" s="15" t="s">
        <v>44</v>
      </c>
      <c r="D1090" s="15" t="s">
        <v>613</v>
      </c>
      <c r="E1090" s="15" t="s">
        <v>255</v>
      </c>
      <c r="F1090" s="16">
        <f>F1091</f>
        <v>1300</v>
      </c>
      <c r="G1090" s="16">
        <f t="shared" si="493"/>
        <v>0</v>
      </c>
      <c r="H1090" s="16">
        <f t="shared" si="493"/>
        <v>1289</v>
      </c>
      <c r="I1090" s="16">
        <f t="shared" si="493"/>
        <v>0</v>
      </c>
      <c r="J1090" s="18">
        <f t="shared" si="469"/>
        <v>99.15384615384616</v>
      </c>
      <c r="K1090" s="18"/>
    </row>
    <row r="1091" spans="1:11" ht="16.5" x14ac:dyDescent="0.25">
      <c r="A1091" s="14" t="s">
        <v>252</v>
      </c>
      <c r="B1091" s="15" t="s">
        <v>175</v>
      </c>
      <c r="C1091" s="15" t="s">
        <v>44</v>
      </c>
      <c r="D1091" s="15" t="s">
        <v>613</v>
      </c>
      <c r="E1091" s="15" t="s">
        <v>256</v>
      </c>
      <c r="F1091" s="16">
        <v>1300</v>
      </c>
      <c r="G1091" s="16">
        <v>0</v>
      </c>
      <c r="H1091" s="16">
        <v>1289</v>
      </c>
      <c r="I1091" s="16">
        <v>0</v>
      </c>
      <c r="J1091" s="18">
        <f t="shared" si="469"/>
        <v>99.15384615384616</v>
      </c>
      <c r="K1091" s="18"/>
    </row>
    <row r="1092" spans="1:11" ht="214.5" x14ac:dyDescent="0.25">
      <c r="A1092" s="17" t="s">
        <v>614</v>
      </c>
      <c r="B1092" s="15" t="s">
        <v>175</v>
      </c>
      <c r="C1092" s="15" t="s">
        <v>44</v>
      </c>
      <c r="D1092" s="15" t="s">
        <v>615</v>
      </c>
      <c r="E1092" s="15"/>
      <c r="F1092" s="16">
        <f>F1093</f>
        <v>7220</v>
      </c>
      <c r="G1092" s="16">
        <f t="shared" ref="G1092:I1093" si="494">G1093</f>
        <v>7220</v>
      </c>
      <c r="H1092" s="16">
        <f t="shared" si="494"/>
        <v>3546</v>
      </c>
      <c r="I1092" s="16">
        <f t="shared" si="494"/>
        <v>3546</v>
      </c>
      <c r="J1092" s="18">
        <f t="shared" si="469"/>
        <v>49.113573407202217</v>
      </c>
      <c r="K1092" s="18">
        <f t="shared" si="478"/>
        <v>49.113573407202217</v>
      </c>
    </row>
    <row r="1093" spans="1:11" ht="16.5" x14ac:dyDescent="0.25">
      <c r="A1093" s="14" t="s">
        <v>35</v>
      </c>
      <c r="B1093" s="15" t="s">
        <v>175</v>
      </c>
      <c r="C1093" s="15" t="s">
        <v>44</v>
      </c>
      <c r="D1093" s="15" t="s">
        <v>615</v>
      </c>
      <c r="E1093" s="15" t="s">
        <v>36</v>
      </c>
      <c r="F1093" s="16">
        <f>F1094</f>
        <v>7220</v>
      </c>
      <c r="G1093" s="16">
        <f t="shared" si="494"/>
        <v>7220</v>
      </c>
      <c r="H1093" s="16">
        <f t="shared" si="494"/>
        <v>3546</v>
      </c>
      <c r="I1093" s="16">
        <f t="shared" si="494"/>
        <v>3546</v>
      </c>
      <c r="J1093" s="18">
        <f t="shared" si="469"/>
        <v>49.113573407202217</v>
      </c>
      <c r="K1093" s="18">
        <f t="shared" si="478"/>
        <v>49.113573407202217</v>
      </c>
    </row>
    <row r="1094" spans="1:11" ht="33" x14ac:dyDescent="0.25">
      <c r="A1094" s="14" t="s">
        <v>46</v>
      </c>
      <c r="B1094" s="15" t="s">
        <v>175</v>
      </c>
      <c r="C1094" s="15" t="s">
        <v>44</v>
      </c>
      <c r="D1094" s="15" t="s">
        <v>615</v>
      </c>
      <c r="E1094" s="15" t="s">
        <v>47</v>
      </c>
      <c r="F1094" s="16">
        <v>7220</v>
      </c>
      <c r="G1094" s="16">
        <v>7220</v>
      </c>
      <c r="H1094" s="16">
        <v>3546</v>
      </c>
      <c r="I1094" s="16">
        <v>3546</v>
      </c>
      <c r="J1094" s="18">
        <f t="shared" ref="J1094:J1157" si="495">H1094/F1094*100</f>
        <v>49.113573407202217</v>
      </c>
      <c r="K1094" s="18">
        <f t="shared" ref="K1094:K1131" si="496">I1094/G1094*100</f>
        <v>49.113573407202217</v>
      </c>
    </row>
    <row r="1095" spans="1:11" ht="132" x14ac:dyDescent="0.25">
      <c r="A1095" s="17" t="s">
        <v>616</v>
      </c>
      <c r="B1095" s="15" t="s">
        <v>175</v>
      </c>
      <c r="C1095" s="15" t="s">
        <v>44</v>
      </c>
      <c r="D1095" s="15" t="s">
        <v>617</v>
      </c>
      <c r="E1095" s="15"/>
      <c r="F1095" s="16">
        <f>F1096</f>
        <v>128472</v>
      </c>
      <c r="G1095" s="16">
        <f t="shared" ref="G1095:I1096" si="497">G1096</f>
        <v>128472</v>
      </c>
      <c r="H1095" s="16">
        <f t="shared" si="497"/>
        <v>22073</v>
      </c>
      <c r="I1095" s="16">
        <f t="shared" si="497"/>
        <v>22073</v>
      </c>
      <c r="J1095" s="18">
        <f t="shared" si="495"/>
        <v>17.181175664736283</v>
      </c>
      <c r="K1095" s="18">
        <f t="shared" si="496"/>
        <v>17.181175664736283</v>
      </c>
    </row>
    <row r="1096" spans="1:11" ht="33" x14ac:dyDescent="0.25">
      <c r="A1096" s="14" t="s">
        <v>254</v>
      </c>
      <c r="B1096" s="15" t="s">
        <v>175</v>
      </c>
      <c r="C1096" s="15" t="s">
        <v>44</v>
      </c>
      <c r="D1096" s="15" t="s">
        <v>617</v>
      </c>
      <c r="E1096" s="15" t="s">
        <v>255</v>
      </c>
      <c r="F1096" s="16">
        <f>F1097</f>
        <v>128472</v>
      </c>
      <c r="G1096" s="16">
        <f t="shared" si="497"/>
        <v>128472</v>
      </c>
      <c r="H1096" s="16">
        <f t="shared" si="497"/>
        <v>22073</v>
      </c>
      <c r="I1096" s="16">
        <f t="shared" si="497"/>
        <v>22073</v>
      </c>
      <c r="J1096" s="18">
        <f t="shared" si="495"/>
        <v>17.181175664736283</v>
      </c>
      <c r="K1096" s="18">
        <f t="shared" si="496"/>
        <v>17.181175664736283</v>
      </c>
    </row>
    <row r="1097" spans="1:11" ht="16.5" x14ac:dyDescent="0.25">
      <c r="A1097" s="14" t="s">
        <v>252</v>
      </c>
      <c r="B1097" s="15" t="s">
        <v>175</v>
      </c>
      <c r="C1097" s="15" t="s">
        <v>44</v>
      </c>
      <c r="D1097" s="15" t="s">
        <v>617</v>
      </c>
      <c r="E1097" s="15" t="s">
        <v>256</v>
      </c>
      <c r="F1097" s="16">
        <v>128472</v>
      </c>
      <c r="G1097" s="16">
        <v>128472</v>
      </c>
      <c r="H1097" s="16">
        <v>22073</v>
      </c>
      <c r="I1097" s="16">
        <v>22073</v>
      </c>
      <c r="J1097" s="18">
        <f t="shared" si="495"/>
        <v>17.181175664736283</v>
      </c>
      <c r="K1097" s="18">
        <f t="shared" si="496"/>
        <v>17.181175664736283</v>
      </c>
    </row>
    <row r="1098" spans="1:11" ht="99" x14ac:dyDescent="0.25">
      <c r="A1098" s="14" t="s">
        <v>618</v>
      </c>
      <c r="B1098" s="15" t="s">
        <v>175</v>
      </c>
      <c r="C1098" s="15" t="s">
        <v>44</v>
      </c>
      <c r="D1098" s="15" t="s">
        <v>619</v>
      </c>
      <c r="E1098" s="15"/>
      <c r="F1098" s="16">
        <f>F1099</f>
        <v>39201</v>
      </c>
      <c r="G1098" s="16">
        <f t="shared" ref="G1098:I1099" si="498">G1099</f>
        <v>39201</v>
      </c>
      <c r="H1098" s="16">
        <f t="shared" si="498"/>
        <v>9601</v>
      </c>
      <c r="I1098" s="16">
        <f t="shared" si="498"/>
        <v>9601</v>
      </c>
      <c r="J1098" s="18">
        <f t="shared" si="495"/>
        <v>24.491722149945154</v>
      </c>
      <c r="K1098" s="18">
        <f t="shared" si="496"/>
        <v>24.491722149945154</v>
      </c>
    </row>
    <row r="1099" spans="1:11" ht="16.5" x14ac:dyDescent="0.25">
      <c r="A1099" s="14" t="s">
        <v>35</v>
      </c>
      <c r="B1099" s="15" t="s">
        <v>175</v>
      </c>
      <c r="C1099" s="15" t="s">
        <v>44</v>
      </c>
      <c r="D1099" s="15" t="s">
        <v>619</v>
      </c>
      <c r="E1099" s="15" t="s">
        <v>36</v>
      </c>
      <c r="F1099" s="16">
        <f>F1100</f>
        <v>39201</v>
      </c>
      <c r="G1099" s="16">
        <f t="shared" si="498"/>
        <v>39201</v>
      </c>
      <c r="H1099" s="16">
        <f t="shared" si="498"/>
        <v>9601</v>
      </c>
      <c r="I1099" s="16">
        <f t="shared" si="498"/>
        <v>9601</v>
      </c>
      <c r="J1099" s="18">
        <f t="shared" si="495"/>
        <v>24.491722149945154</v>
      </c>
      <c r="K1099" s="18">
        <f t="shared" si="496"/>
        <v>24.491722149945154</v>
      </c>
    </row>
    <row r="1100" spans="1:11" ht="33" x14ac:dyDescent="0.25">
      <c r="A1100" s="14" t="s">
        <v>46</v>
      </c>
      <c r="B1100" s="15" t="s">
        <v>175</v>
      </c>
      <c r="C1100" s="15" t="s">
        <v>44</v>
      </c>
      <c r="D1100" s="15" t="s">
        <v>619</v>
      </c>
      <c r="E1100" s="15" t="s">
        <v>47</v>
      </c>
      <c r="F1100" s="16">
        <v>39201</v>
      </c>
      <c r="G1100" s="16">
        <v>39201</v>
      </c>
      <c r="H1100" s="16">
        <v>9601</v>
      </c>
      <c r="I1100" s="16">
        <v>9601</v>
      </c>
      <c r="J1100" s="18">
        <f t="shared" si="495"/>
        <v>24.491722149945154</v>
      </c>
      <c r="K1100" s="18">
        <f t="shared" si="496"/>
        <v>24.491722149945154</v>
      </c>
    </row>
    <row r="1101" spans="1:11" ht="66" x14ac:dyDescent="0.25">
      <c r="A1101" s="14" t="s">
        <v>620</v>
      </c>
      <c r="B1101" s="15" t="s">
        <v>175</v>
      </c>
      <c r="C1101" s="15" t="s">
        <v>44</v>
      </c>
      <c r="D1101" s="15" t="s">
        <v>621</v>
      </c>
      <c r="E1101" s="15"/>
      <c r="F1101" s="16">
        <f>F1102</f>
        <v>81224</v>
      </c>
      <c r="G1101" s="16">
        <f t="shared" ref="G1101:I1102" si="499">G1102</f>
        <v>81224</v>
      </c>
      <c r="H1101" s="16">
        <f t="shared" si="499"/>
        <v>81223</v>
      </c>
      <c r="I1101" s="16">
        <f t="shared" si="499"/>
        <v>81223</v>
      </c>
      <c r="J1101" s="18">
        <f t="shared" si="495"/>
        <v>99.998768836796998</v>
      </c>
      <c r="K1101" s="18">
        <f t="shared" si="496"/>
        <v>99.998768836796998</v>
      </c>
    </row>
    <row r="1102" spans="1:11" ht="33" x14ac:dyDescent="0.25">
      <c r="A1102" s="14" t="s">
        <v>254</v>
      </c>
      <c r="B1102" s="15" t="s">
        <v>175</v>
      </c>
      <c r="C1102" s="15" t="s">
        <v>44</v>
      </c>
      <c r="D1102" s="15" t="s">
        <v>621</v>
      </c>
      <c r="E1102" s="15" t="s">
        <v>255</v>
      </c>
      <c r="F1102" s="16">
        <f>F1103</f>
        <v>81224</v>
      </c>
      <c r="G1102" s="16">
        <f t="shared" si="499"/>
        <v>81224</v>
      </c>
      <c r="H1102" s="16">
        <f t="shared" si="499"/>
        <v>81223</v>
      </c>
      <c r="I1102" s="16">
        <f t="shared" si="499"/>
        <v>81223</v>
      </c>
      <c r="J1102" s="18">
        <f t="shared" si="495"/>
        <v>99.998768836796998</v>
      </c>
      <c r="K1102" s="18">
        <f t="shared" si="496"/>
        <v>99.998768836796998</v>
      </c>
    </row>
    <row r="1103" spans="1:11" ht="16.5" x14ac:dyDescent="0.25">
      <c r="A1103" s="14" t="s">
        <v>252</v>
      </c>
      <c r="B1103" s="15" t="s">
        <v>175</v>
      </c>
      <c r="C1103" s="15" t="s">
        <v>44</v>
      </c>
      <c r="D1103" s="15" t="s">
        <v>621</v>
      </c>
      <c r="E1103" s="15" t="s">
        <v>256</v>
      </c>
      <c r="F1103" s="16">
        <v>81224</v>
      </c>
      <c r="G1103" s="16">
        <v>81224</v>
      </c>
      <c r="H1103" s="16">
        <v>81223</v>
      </c>
      <c r="I1103" s="16">
        <v>81223</v>
      </c>
      <c r="J1103" s="18">
        <f t="shared" si="495"/>
        <v>99.998768836796998</v>
      </c>
      <c r="K1103" s="18">
        <f t="shared" si="496"/>
        <v>99.998768836796998</v>
      </c>
    </row>
    <row r="1104" spans="1:11" ht="66" x14ac:dyDescent="0.25">
      <c r="A1104" s="14" t="s">
        <v>622</v>
      </c>
      <c r="B1104" s="15" t="s">
        <v>175</v>
      </c>
      <c r="C1104" s="15" t="s">
        <v>44</v>
      </c>
      <c r="D1104" s="15" t="s">
        <v>623</v>
      </c>
      <c r="E1104" s="15"/>
      <c r="F1104" s="16">
        <f>F1105</f>
        <v>646535</v>
      </c>
      <c r="G1104" s="16">
        <f t="shared" ref="G1104:I1105" si="500">G1105</f>
        <v>646535</v>
      </c>
      <c r="H1104" s="16">
        <f t="shared" si="500"/>
        <v>643548</v>
      </c>
      <c r="I1104" s="16">
        <f t="shared" si="500"/>
        <v>643548</v>
      </c>
      <c r="J1104" s="18">
        <f t="shared" si="495"/>
        <v>99.53799871623346</v>
      </c>
      <c r="K1104" s="18">
        <f t="shared" si="496"/>
        <v>99.53799871623346</v>
      </c>
    </row>
    <row r="1105" spans="1:11" ht="33" x14ac:dyDescent="0.25">
      <c r="A1105" s="14" t="s">
        <v>254</v>
      </c>
      <c r="B1105" s="15" t="s">
        <v>175</v>
      </c>
      <c r="C1105" s="15" t="s">
        <v>44</v>
      </c>
      <c r="D1105" s="15" t="s">
        <v>623</v>
      </c>
      <c r="E1105" s="15" t="s">
        <v>255</v>
      </c>
      <c r="F1105" s="16">
        <f>F1106</f>
        <v>646535</v>
      </c>
      <c r="G1105" s="16">
        <f t="shared" si="500"/>
        <v>646535</v>
      </c>
      <c r="H1105" s="16">
        <f t="shared" si="500"/>
        <v>643548</v>
      </c>
      <c r="I1105" s="16">
        <f t="shared" si="500"/>
        <v>643548</v>
      </c>
      <c r="J1105" s="18">
        <f t="shared" si="495"/>
        <v>99.53799871623346</v>
      </c>
      <c r="K1105" s="18">
        <f t="shared" si="496"/>
        <v>99.53799871623346</v>
      </c>
    </row>
    <row r="1106" spans="1:11" ht="16.5" x14ac:dyDescent="0.25">
      <c r="A1106" s="14" t="s">
        <v>252</v>
      </c>
      <c r="B1106" s="15" t="s">
        <v>175</v>
      </c>
      <c r="C1106" s="15" t="s">
        <v>44</v>
      </c>
      <c r="D1106" s="15" t="s">
        <v>623</v>
      </c>
      <c r="E1106" s="15" t="s">
        <v>256</v>
      </c>
      <c r="F1106" s="16">
        <v>646535</v>
      </c>
      <c r="G1106" s="16">
        <v>646535</v>
      </c>
      <c r="H1106" s="16">
        <v>643548</v>
      </c>
      <c r="I1106" s="16">
        <v>643548</v>
      </c>
      <c r="J1106" s="18">
        <f t="shared" si="495"/>
        <v>99.53799871623346</v>
      </c>
      <c r="K1106" s="18">
        <f t="shared" si="496"/>
        <v>99.53799871623346</v>
      </c>
    </row>
    <row r="1107" spans="1:11" ht="37.5" x14ac:dyDescent="0.3">
      <c r="A1107" s="11" t="s">
        <v>624</v>
      </c>
      <c r="B1107" s="12" t="s">
        <v>175</v>
      </c>
      <c r="C1107" s="12" t="s">
        <v>67</v>
      </c>
      <c r="D1107" s="12"/>
      <c r="E1107" s="12"/>
      <c r="F1107" s="13">
        <f>F1108+F1123+F1128+F1132+F1137+F1163</f>
        <v>141107</v>
      </c>
      <c r="G1107" s="13">
        <f t="shared" ref="G1107:I1107" si="501">G1108+G1123+G1128+G1132+G1137+G1163</f>
        <v>15017</v>
      </c>
      <c r="H1107" s="13">
        <f t="shared" si="501"/>
        <v>120870</v>
      </c>
      <c r="I1107" s="13">
        <f t="shared" si="501"/>
        <v>10178</v>
      </c>
      <c r="J1107" s="21">
        <f t="shared" si="495"/>
        <v>85.65840107152728</v>
      </c>
      <c r="K1107" s="21">
        <f t="shared" si="496"/>
        <v>67.776519944063395</v>
      </c>
    </row>
    <row r="1108" spans="1:11" ht="33" x14ac:dyDescent="0.25">
      <c r="A1108" s="14" t="s">
        <v>542</v>
      </c>
      <c r="B1108" s="15" t="s">
        <v>175</v>
      </c>
      <c r="C1108" s="15" t="s">
        <v>67</v>
      </c>
      <c r="D1108" s="15" t="s">
        <v>543</v>
      </c>
      <c r="E1108" s="15"/>
      <c r="F1108" s="16">
        <f>F1109+F1117</f>
        <v>27183</v>
      </c>
      <c r="G1108" s="16">
        <f t="shared" ref="G1108:I1108" si="502">G1109+G1117</f>
        <v>0</v>
      </c>
      <c r="H1108" s="16">
        <f t="shared" si="502"/>
        <v>14607</v>
      </c>
      <c r="I1108" s="16">
        <f t="shared" si="502"/>
        <v>0</v>
      </c>
      <c r="J1108" s="18">
        <f t="shared" si="495"/>
        <v>53.735790751572679</v>
      </c>
      <c r="K1108" s="18"/>
    </row>
    <row r="1109" spans="1:11" ht="16.5" x14ac:dyDescent="0.25">
      <c r="A1109" s="14" t="s">
        <v>72</v>
      </c>
      <c r="B1109" s="15" t="s">
        <v>175</v>
      </c>
      <c r="C1109" s="15" t="s">
        <v>67</v>
      </c>
      <c r="D1109" s="15" t="s">
        <v>625</v>
      </c>
      <c r="E1109" s="15"/>
      <c r="F1109" s="16">
        <f>F1110</f>
        <v>1878</v>
      </c>
      <c r="G1109" s="16">
        <f t="shared" ref="G1109:I1109" si="503">G1110</f>
        <v>0</v>
      </c>
      <c r="H1109" s="16">
        <f t="shared" si="503"/>
        <v>1678</v>
      </c>
      <c r="I1109" s="16">
        <f t="shared" si="503"/>
        <v>0</v>
      </c>
      <c r="J1109" s="18">
        <f t="shared" si="495"/>
        <v>89.350372736954213</v>
      </c>
      <c r="K1109" s="18"/>
    </row>
    <row r="1110" spans="1:11" ht="16.5" x14ac:dyDescent="0.25">
      <c r="A1110" s="14" t="s">
        <v>626</v>
      </c>
      <c r="B1110" s="15" t="s">
        <v>175</v>
      </c>
      <c r="C1110" s="15" t="s">
        <v>67</v>
      </c>
      <c r="D1110" s="15" t="s">
        <v>627</v>
      </c>
      <c r="E1110" s="15"/>
      <c r="F1110" s="16">
        <f>F1111+F1113+F1115</f>
        <v>1878</v>
      </c>
      <c r="G1110" s="16">
        <f t="shared" ref="G1110:I1110" si="504">G1111+G1113+G1115</f>
        <v>0</v>
      </c>
      <c r="H1110" s="16">
        <f t="shared" si="504"/>
        <v>1678</v>
      </c>
      <c r="I1110" s="16">
        <f t="shared" si="504"/>
        <v>0</v>
      </c>
      <c r="J1110" s="18">
        <f t="shared" si="495"/>
        <v>89.350372736954213</v>
      </c>
      <c r="K1110" s="18"/>
    </row>
    <row r="1111" spans="1:11" ht="33" x14ac:dyDescent="0.25">
      <c r="A1111" s="14" t="s">
        <v>31</v>
      </c>
      <c r="B1111" s="15" t="s">
        <v>175</v>
      </c>
      <c r="C1111" s="15" t="s">
        <v>67</v>
      </c>
      <c r="D1111" s="15" t="s">
        <v>627</v>
      </c>
      <c r="E1111" s="15" t="s">
        <v>32</v>
      </c>
      <c r="F1111" s="16">
        <f>F1112</f>
        <v>249</v>
      </c>
      <c r="G1111" s="16">
        <f t="shared" ref="G1111:I1111" si="505">G1112</f>
        <v>0</v>
      </c>
      <c r="H1111" s="16">
        <f t="shared" si="505"/>
        <v>139</v>
      </c>
      <c r="I1111" s="16">
        <f t="shared" si="505"/>
        <v>0</v>
      </c>
      <c r="J1111" s="18">
        <f t="shared" si="495"/>
        <v>55.823293172690761</v>
      </c>
      <c r="K1111" s="18"/>
    </row>
    <row r="1112" spans="1:11" ht="33" x14ac:dyDescent="0.25">
      <c r="A1112" s="14" t="s">
        <v>33</v>
      </c>
      <c r="B1112" s="15" t="s">
        <v>175</v>
      </c>
      <c r="C1112" s="15" t="s">
        <v>67</v>
      </c>
      <c r="D1112" s="15" t="s">
        <v>627</v>
      </c>
      <c r="E1112" s="15" t="s">
        <v>34</v>
      </c>
      <c r="F1112" s="16">
        <v>249</v>
      </c>
      <c r="G1112" s="16">
        <v>0</v>
      </c>
      <c r="H1112" s="16">
        <v>139</v>
      </c>
      <c r="I1112" s="16">
        <v>0</v>
      </c>
      <c r="J1112" s="18">
        <f t="shared" si="495"/>
        <v>55.823293172690761</v>
      </c>
      <c r="K1112" s="18"/>
    </row>
    <row r="1113" spans="1:11" ht="16.5" x14ac:dyDescent="0.25">
      <c r="A1113" s="14" t="s">
        <v>35</v>
      </c>
      <c r="B1113" s="15" t="s">
        <v>175</v>
      </c>
      <c r="C1113" s="15" t="s">
        <v>67</v>
      </c>
      <c r="D1113" s="15" t="s">
        <v>627</v>
      </c>
      <c r="E1113" s="15" t="s">
        <v>36</v>
      </c>
      <c r="F1113" s="16">
        <f>F1114</f>
        <v>1079</v>
      </c>
      <c r="G1113" s="16">
        <f t="shared" ref="G1113:I1113" si="506">G1114</f>
        <v>0</v>
      </c>
      <c r="H1113" s="16">
        <f t="shared" si="506"/>
        <v>989</v>
      </c>
      <c r="I1113" s="16">
        <f t="shared" si="506"/>
        <v>0</v>
      </c>
      <c r="J1113" s="18">
        <f t="shared" si="495"/>
        <v>91.658943466172389</v>
      </c>
      <c r="K1113" s="18"/>
    </row>
    <row r="1114" spans="1:11" ht="16.5" x14ac:dyDescent="0.25">
      <c r="A1114" s="14" t="s">
        <v>37</v>
      </c>
      <c r="B1114" s="15" t="s">
        <v>175</v>
      </c>
      <c r="C1114" s="15" t="s">
        <v>67</v>
      </c>
      <c r="D1114" s="15" t="s">
        <v>627</v>
      </c>
      <c r="E1114" s="15" t="s">
        <v>38</v>
      </c>
      <c r="F1114" s="16">
        <v>1079</v>
      </c>
      <c r="G1114" s="16">
        <v>0</v>
      </c>
      <c r="H1114" s="16">
        <v>989</v>
      </c>
      <c r="I1114" s="16">
        <v>0</v>
      </c>
      <c r="J1114" s="18">
        <f t="shared" si="495"/>
        <v>91.658943466172389</v>
      </c>
      <c r="K1114" s="18"/>
    </row>
    <row r="1115" spans="1:11" ht="33" x14ac:dyDescent="0.25">
      <c r="A1115" s="14" t="s">
        <v>96</v>
      </c>
      <c r="B1115" s="15" t="s">
        <v>175</v>
      </c>
      <c r="C1115" s="15" t="s">
        <v>67</v>
      </c>
      <c r="D1115" s="15" t="s">
        <v>627</v>
      </c>
      <c r="E1115" s="15" t="s">
        <v>97</v>
      </c>
      <c r="F1115" s="16">
        <f>F1116</f>
        <v>550</v>
      </c>
      <c r="G1115" s="16">
        <f t="shared" ref="G1115:I1115" si="507">G1116</f>
        <v>0</v>
      </c>
      <c r="H1115" s="16">
        <f t="shared" si="507"/>
        <v>550</v>
      </c>
      <c r="I1115" s="16">
        <f t="shared" si="507"/>
        <v>0</v>
      </c>
      <c r="J1115" s="18">
        <f t="shared" si="495"/>
        <v>100</v>
      </c>
      <c r="K1115" s="18"/>
    </row>
    <row r="1116" spans="1:11" ht="16.5" x14ac:dyDescent="0.25">
      <c r="A1116" s="14" t="s">
        <v>98</v>
      </c>
      <c r="B1116" s="15" t="s">
        <v>175</v>
      </c>
      <c r="C1116" s="15" t="s">
        <v>67</v>
      </c>
      <c r="D1116" s="15" t="s">
        <v>627</v>
      </c>
      <c r="E1116" s="15" t="s">
        <v>99</v>
      </c>
      <c r="F1116" s="16">
        <v>550</v>
      </c>
      <c r="G1116" s="16">
        <v>0</v>
      </c>
      <c r="H1116" s="16">
        <v>550</v>
      </c>
      <c r="I1116" s="16">
        <v>0</v>
      </c>
      <c r="J1116" s="18">
        <f t="shared" si="495"/>
        <v>100</v>
      </c>
      <c r="K1116" s="18"/>
    </row>
    <row r="1117" spans="1:11" ht="82.5" x14ac:dyDescent="0.25">
      <c r="A1117" s="14" t="s">
        <v>420</v>
      </c>
      <c r="B1117" s="15" t="s">
        <v>175</v>
      </c>
      <c r="C1117" s="15" t="s">
        <v>67</v>
      </c>
      <c r="D1117" s="15" t="s">
        <v>628</v>
      </c>
      <c r="E1117" s="15"/>
      <c r="F1117" s="16">
        <f>F1118</f>
        <v>25305</v>
      </c>
      <c r="G1117" s="16">
        <f t="shared" ref="G1117:I1117" si="508">G1118</f>
        <v>0</v>
      </c>
      <c r="H1117" s="16">
        <f t="shared" si="508"/>
        <v>12929</v>
      </c>
      <c r="I1117" s="16">
        <f t="shared" si="508"/>
        <v>0</v>
      </c>
      <c r="J1117" s="18">
        <f t="shared" si="495"/>
        <v>51.092669432918392</v>
      </c>
      <c r="K1117" s="18"/>
    </row>
    <row r="1118" spans="1:11" ht="198" x14ac:dyDescent="0.25">
      <c r="A1118" s="17" t="s">
        <v>422</v>
      </c>
      <c r="B1118" s="15" t="s">
        <v>175</v>
      </c>
      <c r="C1118" s="15" t="s">
        <v>67</v>
      </c>
      <c r="D1118" s="15" t="s">
        <v>629</v>
      </c>
      <c r="E1118" s="15"/>
      <c r="F1118" s="16">
        <f>F1119+F1121</f>
        <v>25305</v>
      </c>
      <c r="G1118" s="16">
        <f t="shared" ref="G1118:I1118" si="509">G1119+G1121</f>
        <v>0</v>
      </c>
      <c r="H1118" s="16">
        <f t="shared" si="509"/>
        <v>12929</v>
      </c>
      <c r="I1118" s="16">
        <f t="shared" si="509"/>
        <v>0</v>
      </c>
      <c r="J1118" s="18">
        <f t="shared" si="495"/>
        <v>51.092669432918392</v>
      </c>
      <c r="K1118" s="18"/>
    </row>
    <row r="1119" spans="1:11" ht="33" x14ac:dyDescent="0.25">
      <c r="A1119" s="14" t="s">
        <v>96</v>
      </c>
      <c r="B1119" s="15" t="s">
        <v>175</v>
      </c>
      <c r="C1119" s="15" t="s">
        <v>67</v>
      </c>
      <c r="D1119" s="15" t="s">
        <v>629</v>
      </c>
      <c r="E1119" s="15" t="s">
        <v>97</v>
      </c>
      <c r="F1119" s="16">
        <f>F1120</f>
        <v>19113</v>
      </c>
      <c r="G1119" s="16">
        <f t="shared" ref="G1119:I1119" si="510">G1120</f>
        <v>0</v>
      </c>
      <c r="H1119" s="16">
        <f t="shared" si="510"/>
        <v>6737</v>
      </c>
      <c r="I1119" s="16">
        <f t="shared" si="510"/>
        <v>0</v>
      </c>
      <c r="J1119" s="18">
        <f t="shared" si="495"/>
        <v>35.248260346361114</v>
      </c>
      <c r="K1119" s="18"/>
    </row>
    <row r="1120" spans="1:11" ht="16.5" x14ac:dyDescent="0.25">
      <c r="A1120" s="14" t="s">
        <v>212</v>
      </c>
      <c r="B1120" s="15" t="s">
        <v>175</v>
      </c>
      <c r="C1120" s="15" t="s">
        <v>67</v>
      </c>
      <c r="D1120" s="15" t="s">
        <v>629</v>
      </c>
      <c r="E1120" s="15" t="s">
        <v>213</v>
      </c>
      <c r="F1120" s="16">
        <v>19113</v>
      </c>
      <c r="G1120" s="16">
        <v>0</v>
      </c>
      <c r="H1120" s="16">
        <v>6737</v>
      </c>
      <c r="I1120" s="16">
        <v>0</v>
      </c>
      <c r="J1120" s="18">
        <f t="shared" si="495"/>
        <v>35.248260346361114</v>
      </c>
      <c r="K1120" s="18"/>
    </row>
    <row r="1121" spans="1:11" ht="16.5" x14ac:dyDescent="0.25">
      <c r="A1121" s="14" t="s">
        <v>39</v>
      </c>
      <c r="B1121" s="15" t="s">
        <v>175</v>
      </c>
      <c r="C1121" s="15" t="s">
        <v>67</v>
      </c>
      <c r="D1121" s="15" t="s">
        <v>629</v>
      </c>
      <c r="E1121" s="15" t="s">
        <v>40</v>
      </c>
      <c r="F1121" s="16">
        <f>F1122</f>
        <v>6192</v>
      </c>
      <c r="G1121" s="16">
        <f t="shared" ref="G1121:I1121" si="511">G1122</f>
        <v>0</v>
      </c>
      <c r="H1121" s="16">
        <f t="shared" si="511"/>
        <v>6192</v>
      </c>
      <c r="I1121" s="16">
        <f t="shared" si="511"/>
        <v>0</v>
      </c>
      <c r="J1121" s="18">
        <f t="shared" si="495"/>
        <v>100</v>
      </c>
      <c r="K1121" s="18"/>
    </row>
    <row r="1122" spans="1:11" ht="66" x14ac:dyDescent="0.25">
      <c r="A1122" s="14" t="s">
        <v>163</v>
      </c>
      <c r="B1122" s="15" t="s">
        <v>175</v>
      </c>
      <c r="C1122" s="15" t="s">
        <v>67</v>
      </c>
      <c r="D1122" s="15" t="s">
        <v>629</v>
      </c>
      <c r="E1122" s="15" t="s">
        <v>164</v>
      </c>
      <c r="F1122" s="16">
        <v>6192</v>
      </c>
      <c r="G1122" s="16">
        <v>0</v>
      </c>
      <c r="H1122" s="16">
        <v>6192</v>
      </c>
      <c r="I1122" s="16">
        <v>0</v>
      </c>
      <c r="J1122" s="18">
        <f t="shared" si="495"/>
        <v>100</v>
      </c>
      <c r="K1122" s="18"/>
    </row>
    <row r="1123" spans="1:11" ht="49.5" x14ac:dyDescent="0.25">
      <c r="A1123" s="14" t="s">
        <v>377</v>
      </c>
      <c r="B1123" s="15" t="s">
        <v>175</v>
      </c>
      <c r="C1123" s="15" t="s">
        <v>67</v>
      </c>
      <c r="D1123" s="15" t="s">
        <v>378</v>
      </c>
      <c r="E1123" s="15"/>
      <c r="F1123" s="16">
        <f>F1124</f>
        <v>45</v>
      </c>
      <c r="G1123" s="16">
        <f t="shared" ref="G1123:I1126" si="512">G1124</f>
        <v>0</v>
      </c>
      <c r="H1123" s="16">
        <f t="shared" si="512"/>
        <v>45</v>
      </c>
      <c r="I1123" s="16">
        <f t="shared" si="512"/>
        <v>0</v>
      </c>
      <c r="J1123" s="18">
        <f t="shared" si="495"/>
        <v>100</v>
      </c>
      <c r="K1123" s="18"/>
    </row>
    <row r="1124" spans="1:11" ht="16.5" x14ac:dyDescent="0.25">
      <c r="A1124" s="14" t="s">
        <v>72</v>
      </c>
      <c r="B1124" s="15" t="s">
        <v>175</v>
      </c>
      <c r="C1124" s="15" t="s">
        <v>67</v>
      </c>
      <c r="D1124" s="15" t="s">
        <v>382</v>
      </c>
      <c r="E1124" s="15"/>
      <c r="F1124" s="16">
        <f>F1125</f>
        <v>45</v>
      </c>
      <c r="G1124" s="16">
        <f t="shared" si="512"/>
        <v>0</v>
      </c>
      <c r="H1124" s="16">
        <f t="shared" si="512"/>
        <v>45</v>
      </c>
      <c r="I1124" s="16">
        <f t="shared" si="512"/>
        <v>0</v>
      </c>
      <c r="J1124" s="18">
        <f t="shared" si="495"/>
        <v>100</v>
      </c>
      <c r="K1124" s="18"/>
    </row>
    <row r="1125" spans="1:11" ht="16.5" x14ac:dyDescent="0.25">
      <c r="A1125" s="14" t="s">
        <v>626</v>
      </c>
      <c r="B1125" s="15" t="s">
        <v>175</v>
      </c>
      <c r="C1125" s="15" t="s">
        <v>67</v>
      </c>
      <c r="D1125" s="15" t="s">
        <v>630</v>
      </c>
      <c r="E1125" s="15"/>
      <c r="F1125" s="16">
        <f>F1126</f>
        <v>45</v>
      </c>
      <c r="G1125" s="16">
        <f t="shared" si="512"/>
        <v>0</v>
      </c>
      <c r="H1125" s="16">
        <f t="shared" si="512"/>
        <v>45</v>
      </c>
      <c r="I1125" s="16">
        <f t="shared" si="512"/>
        <v>0</v>
      </c>
      <c r="J1125" s="18">
        <f t="shared" si="495"/>
        <v>100</v>
      </c>
      <c r="K1125" s="18"/>
    </row>
    <row r="1126" spans="1:11" ht="33" x14ac:dyDescent="0.25">
      <c r="A1126" s="14" t="s">
        <v>96</v>
      </c>
      <c r="B1126" s="15" t="s">
        <v>175</v>
      </c>
      <c r="C1126" s="15" t="s">
        <v>67</v>
      </c>
      <c r="D1126" s="15" t="s">
        <v>630</v>
      </c>
      <c r="E1126" s="15" t="s">
        <v>97</v>
      </c>
      <c r="F1126" s="16">
        <f>F1127</f>
        <v>45</v>
      </c>
      <c r="G1126" s="16">
        <f t="shared" si="512"/>
        <v>0</v>
      </c>
      <c r="H1126" s="16">
        <f t="shared" si="512"/>
        <v>45</v>
      </c>
      <c r="I1126" s="16">
        <f t="shared" si="512"/>
        <v>0</v>
      </c>
      <c r="J1126" s="18">
        <f t="shared" si="495"/>
        <v>100</v>
      </c>
      <c r="K1126" s="18"/>
    </row>
    <row r="1127" spans="1:11" ht="16.5" x14ac:dyDescent="0.25">
      <c r="A1127" s="14" t="s">
        <v>98</v>
      </c>
      <c r="B1127" s="15" t="s">
        <v>175</v>
      </c>
      <c r="C1127" s="15" t="s">
        <v>67</v>
      </c>
      <c r="D1127" s="15" t="s">
        <v>630</v>
      </c>
      <c r="E1127" s="15" t="s">
        <v>99</v>
      </c>
      <c r="F1127" s="16">
        <v>45</v>
      </c>
      <c r="G1127" s="16">
        <v>0</v>
      </c>
      <c r="H1127" s="16">
        <v>45</v>
      </c>
      <c r="I1127" s="16">
        <v>0</v>
      </c>
      <c r="J1127" s="18">
        <f t="shared" si="495"/>
        <v>100</v>
      </c>
      <c r="K1127" s="18"/>
    </row>
    <row r="1128" spans="1:11" ht="49.5" x14ac:dyDescent="0.25">
      <c r="A1128" s="14" t="s">
        <v>303</v>
      </c>
      <c r="B1128" s="15" t="s">
        <v>175</v>
      </c>
      <c r="C1128" s="15" t="s">
        <v>67</v>
      </c>
      <c r="D1128" s="15" t="s">
        <v>304</v>
      </c>
      <c r="E1128" s="15"/>
      <c r="F1128" s="16">
        <f>F1129</f>
        <v>15808</v>
      </c>
      <c r="G1128" s="16">
        <f t="shared" ref="G1128:I1130" si="513">G1129</f>
        <v>15017</v>
      </c>
      <c r="H1128" s="16">
        <f t="shared" si="513"/>
        <v>10714</v>
      </c>
      <c r="I1128" s="16">
        <f t="shared" si="513"/>
        <v>10178</v>
      </c>
      <c r="J1128" s="18">
        <f t="shared" si="495"/>
        <v>67.775809716599184</v>
      </c>
      <c r="K1128" s="18">
        <f t="shared" si="496"/>
        <v>67.776519944063395</v>
      </c>
    </row>
    <row r="1129" spans="1:11" ht="49.5" x14ac:dyDescent="0.25">
      <c r="A1129" s="14" t="s">
        <v>631</v>
      </c>
      <c r="B1129" s="15" t="s">
        <v>175</v>
      </c>
      <c r="C1129" s="15" t="s">
        <v>67</v>
      </c>
      <c r="D1129" s="15" t="s">
        <v>632</v>
      </c>
      <c r="E1129" s="15"/>
      <c r="F1129" s="16">
        <f>F1130</f>
        <v>15808</v>
      </c>
      <c r="G1129" s="16">
        <f t="shared" si="513"/>
        <v>15017</v>
      </c>
      <c r="H1129" s="16">
        <f t="shared" si="513"/>
        <v>10714</v>
      </c>
      <c r="I1129" s="16">
        <f t="shared" si="513"/>
        <v>10178</v>
      </c>
      <c r="J1129" s="18">
        <f t="shared" si="495"/>
        <v>67.775809716599184</v>
      </c>
      <c r="K1129" s="18">
        <f t="shared" si="496"/>
        <v>67.776519944063395</v>
      </c>
    </row>
    <row r="1130" spans="1:11" ht="16.5" x14ac:dyDescent="0.25">
      <c r="A1130" s="14" t="s">
        <v>39</v>
      </c>
      <c r="B1130" s="15" t="s">
        <v>175</v>
      </c>
      <c r="C1130" s="15" t="s">
        <v>67</v>
      </c>
      <c r="D1130" s="15" t="s">
        <v>632</v>
      </c>
      <c r="E1130" s="15" t="s">
        <v>40</v>
      </c>
      <c r="F1130" s="16">
        <f>F1131</f>
        <v>15808</v>
      </c>
      <c r="G1130" s="16">
        <f t="shared" si="513"/>
        <v>15017</v>
      </c>
      <c r="H1130" s="16">
        <f t="shared" si="513"/>
        <v>10714</v>
      </c>
      <c r="I1130" s="16">
        <f t="shared" si="513"/>
        <v>10178</v>
      </c>
      <c r="J1130" s="18">
        <f t="shared" si="495"/>
        <v>67.775809716599184</v>
      </c>
      <c r="K1130" s="18">
        <f t="shared" si="496"/>
        <v>67.776519944063395</v>
      </c>
    </row>
    <row r="1131" spans="1:11" ht="66" x14ac:dyDescent="0.25">
      <c r="A1131" s="14" t="s">
        <v>163</v>
      </c>
      <c r="B1131" s="15" t="s">
        <v>175</v>
      </c>
      <c r="C1131" s="15" t="s">
        <v>67</v>
      </c>
      <c r="D1131" s="15" t="s">
        <v>632</v>
      </c>
      <c r="E1131" s="15" t="s">
        <v>164</v>
      </c>
      <c r="F1131" s="16">
        <v>15808</v>
      </c>
      <c r="G1131" s="16">
        <v>15017</v>
      </c>
      <c r="H1131" s="16">
        <v>10714</v>
      </c>
      <c r="I1131" s="16">
        <v>10178</v>
      </c>
      <c r="J1131" s="18">
        <f t="shared" si="495"/>
        <v>67.775809716599184</v>
      </c>
      <c r="K1131" s="18">
        <f t="shared" si="496"/>
        <v>67.776519944063395</v>
      </c>
    </row>
    <row r="1132" spans="1:11" ht="49.5" x14ac:dyDescent="0.25">
      <c r="A1132" s="14" t="s">
        <v>577</v>
      </c>
      <c r="B1132" s="15" t="s">
        <v>175</v>
      </c>
      <c r="C1132" s="15" t="s">
        <v>67</v>
      </c>
      <c r="D1132" s="15" t="s">
        <v>578</v>
      </c>
      <c r="E1132" s="15"/>
      <c r="F1132" s="16">
        <f>F1133</f>
        <v>195</v>
      </c>
      <c r="G1132" s="16">
        <f t="shared" ref="G1132:I1135" si="514">G1133</f>
        <v>0</v>
      </c>
      <c r="H1132" s="16">
        <f t="shared" si="514"/>
        <v>195</v>
      </c>
      <c r="I1132" s="16">
        <f t="shared" si="514"/>
        <v>0</v>
      </c>
      <c r="J1132" s="18">
        <f t="shared" si="495"/>
        <v>100</v>
      </c>
      <c r="K1132" s="18"/>
    </row>
    <row r="1133" spans="1:11" ht="16.5" x14ac:dyDescent="0.25">
      <c r="A1133" s="14" t="s">
        <v>72</v>
      </c>
      <c r="B1133" s="15" t="s">
        <v>175</v>
      </c>
      <c r="C1133" s="15" t="s">
        <v>67</v>
      </c>
      <c r="D1133" s="15" t="s">
        <v>633</v>
      </c>
      <c r="E1133" s="15"/>
      <c r="F1133" s="16">
        <f>F1134</f>
        <v>195</v>
      </c>
      <c r="G1133" s="16">
        <f t="shared" si="514"/>
        <v>0</v>
      </c>
      <c r="H1133" s="16">
        <f t="shared" si="514"/>
        <v>195</v>
      </c>
      <c r="I1133" s="16">
        <f t="shared" si="514"/>
        <v>0</v>
      </c>
      <c r="J1133" s="18">
        <f t="shared" si="495"/>
        <v>100</v>
      </c>
      <c r="K1133" s="18"/>
    </row>
    <row r="1134" spans="1:11" ht="16.5" x14ac:dyDescent="0.25">
      <c r="A1134" s="14" t="s">
        <v>626</v>
      </c>
      <c r="B1134" s="15" t="s">
        <v>175</v>
      </c>
      <c r="C1134" s="15" t="s">
        <v>67</v>
      </c>
      <c r="D1134" s="15" t="s">
        <v>634</v>
      </c>
      <c r="E1134" s="15"/>
      <c r="F1134" s="16">
        <f>F1135</f>
        <v>195</v>
      </c>
      <c r="G1134" s="16">
        <f t="shared" si="514"/>
        <v>0</v>
      </c>
      <c r="H1134" s="16">
        <f t="shared" si="514"/>
        <v>195</v>
      </c>
      <c r="I1134" s="16">
        <f t="shared" si="514"/>
        <v>0</v>
      </c>
      <c r="J1134" s="18">
        <f t="shared" si="495"/>
        <v>100</v>
      </c>
      <c r="K1134" s="18"/>
    </row>
    <row r="1135" spans="1:11" ht="33" x14ac:dyDescent="0.25">
      <c r="A1135" s="14" t="s">
        <v>96</v>
      </c>
      <c r="B1135" s="15" t="s">
        <v>175</v>
      </c>
      <c r="C1135" s="15" t="s">
        <v>67</v>
      </c>
      <c r="D1135" s="15" t="s">
        <v>634</v>
      </c>
      <c r="E1135" s="15" t="s">
        <v>97</v>
      </c>
      <c r="F1135" s="16">
        <f>F1136</f>
        <v>195</v>
      </c>
      <c r="G1135" s="16">
        <f t="shared" si="514"/>
        <v>0</v>
      </c>
      <c r="H1135" s="16">
        <f t="shared" si="514"/>
        <v>195</v>
      </c>
      <c r="I1135" s="16">
        <f t="shared" si="514"/>
        <v>0</v>
      </c>
      <c r="J1135" s="18">
        <f t="shared" si="495"/>
        <v>100</v>
      </c>
      <c r="K1135" s="18"/>
    </row>
    <row r="1136" spans="1:11" ht="16.5" x14ac:dyDescent="0.25">
      <c r="A1136" s="14" t="s">
        <v>98</v>
      </c>
      <c r="B1136" s="15" t="s">
        <v>175</v>
      </c>
      <c r="C1136" s="15" t="s">
        <v>67</v>
      </c>
      <c r="D1136" s="15" t="s">
        <v>634</v>
      </c>
      <c r="E1136" s="15" t="s">
        <v>99</v>
      </c>
      <c r="F1136" s="16">
        <v>195</v>
      </c>
      <c r="G1136" s="16">
        <v>0</v>
      </c>
      <c r="H1136" s="16">
        <v>195</v>
      </c>
      <c r="I1136" s="16">
        <v>0</v>
      </c>
      <c r="J1136" s="18">
        <f t="shared" si="495"/>
        <v>100</v>
      </c>
      <c r="K1136" s="18"/>
    </row>
    <row r="1137" spans="1:11" ht="82.5" x14ac:dyDescent="0.25">
      <c r="A1137" s="14" t="s">
        <v>141</v>
      </c>
      <c r="B1137" s="15" t="s">
        <v>175</v>
      </c>
      <c r="C1137" s="15" t="s">
        <v>67</v>
      </c>
      <c r="D1137" s="15" t="s">
        <v>142</v>
      </c>
      <c r="E1137" s="15"/>
      <c r="F1137" s="16">
        <f>F1138+F1144</f>
        <v>69590</v>
      </c>
      <c r="G1137" s="16">
        <f t="shared" ref="G1137:I1137" si="515">G1138+G1144</f>
        <v>0</v>
      </c>
      <c r="H1137" s="16">
        <f t="shared" si="515"/>
        <v>69573</v>
      </c>
      <c r="I1137" s="16">
        <f t="shared" si="515"/>
        <v>0</v>
      </c>
      <c r="J1137" s="18">
        <f t="shared" si="495"/>
        <v>99.975571202759014</v>
      </c>
      <c r="K1137" s="18"/>
    </row>
    <row r="1138" spans="1:11" ht="16.5" x14ac:dyDescent="0.25">
      <c r="A1138" s="14" t="s">
        <v>72</v>
      </c>
      <c r="B1138" s="15" t="s">
        <v>175</v>
      </c>
      <c r="C1138" s="15" t="s">
        <v>67</v>
      </c>
      <c r="D1138" s="15" t="s">
        <v>635</v>
      </c>
      <c r="E1138" s="15"/>
      <c r="F1138" s="16">
        <f>F1139</f>
        <v>4630</v>
      </c>
      <c r="G1138" s="16">
        <f t="shared" ref="G1138:I1138" si="516">G1139</f>
        <v>0</v>
      </c>
      <c r="H1138" s="16">
        <f t="shared" si="516"/>
        <v>4613</v>
      </c>
      <c r="I1138" s="16">
        <f t="shared" si="516"/>
        <v>0</v>
      </c>
      <c r="J1138" s="18">
        <f t="shared" si="495"/>
        <v>99.632829373650111</v>
      </c>
      <c r="K1138" s="18"/>
    </row>
    <row r="1139" spans="1:11" ht="16.5" x14ac:dyDescent="0.25">
      <c r="A1139" s="14" t="s">
        <v>626</v>
      </c>
      <c r="B1139" s="15" t="s">
        <v>175</v>
      </c>
      <c r="C1139" s="15" t="s">
        <v>67</v>
      </c>
      <c r="D1139" s="15" t="s">
        <v>636</v>
      </c>
      <c r="E1139" s="15"/>
      <c r="F1139" s="16">
        <f>F1140+F1142</f>
        <v>4630</v>
      </c>
      <c r="G1139" s="16">
        <f t="shared" ref="G1139:I1139" si="517">G1140+G1142</f>
        <v>0</v>
      </c>
      <c r="H1139" s="16">
        <f t="shared" si="517"/>
        <v>4613</v>
      </c>
      <c r="I1139" s="16">
        <f t="shared" si="517"/>
        <v>0</v>
      </c>
      <c r="J1139" s="18">
        <f t="shared" si="495"/>
        <v>99.632829373650111</v>
      </c>
      <c r="K1139" s="18"/>
    </row>
    <row r="1140" spans="1:11" ht="33" x14ac:dyDescent="0.25">
      <c r="A1140" s="14" t="s">
        <v>31</v>
      </c>
      <c r="B1140" s="15" t="s">
        <v>175</v>
      </c>
      <c r="C1140" s="15" t="s">
        <v>67</v>
      </c>
      <c r="D1140" s="15" t="s">
        <v>636</v>
      </c>
      <c r="E1140" s="15" t="s">
        <v>32</v>
      </c>
      <c r="F1140" s="16">
        <f>F1141</f>
        <v>3955</v>
      </c>
      <c r="G1140" s="16">
        <f t="shared" ref="G1140:I1140" si="518">G1141</f>
        <v>0</v>
      </c>
      <c r="H1140" s="16">
        <f t="shared" si="518"/>
        <v>3938</v>
      </c>
      <c r="I1140" s="16">
        <f t="shared" si="518"/>
        <v>0</v>
      </c>
      <c r="J1140" s="18">
        <f t="shared" si="495"/>
        <v>99.570164348925417</v>
      </c>
      <c r="K1140" s="18"/>
    </row>
    <row r="1141" spans="1:11" ht="33" x14ac:dyDescent="0.25">
      <c r="A1141" s="14" t="s">
        <v>33</v>
      </c>
      <c r="B1141" s="15" t="s">
        <v>175</v>
      </c>
      <c r="C1141" s="15" t="s">
        <v>67</v>
      </c>
      <c r="D1141" s="15" t="s">
        <v>636</v>
      </c>
      <c r="E1141" s="15" t="s">
        <v>34</v>
      </c>
      <c r="F1141" s="16">
        <v>3955</v>
      </c>
      <c r="G1141" s="16">
        <v>0</v>
      </c>
      <c r="H1141" s="16">
        <f>3939-1</f>
        <v>3938</v>
      </c>
      <c r="I1141" s="16">
        <v>0</v>
      </c>
      <c r="J1141" s="18">
        <f t="shared" si="495"/>
        <v>99.570164348925417</v>
      </c>
      <c r="K1141" s="18"/>
    </row>
    <row r="1142" spans="1:11" ht="16.5" x14ac:dyDescent="0.25">
      <c r="A1142" s="14" t="s">
        <v>35</v>
      </c>
      <c r="B1142" s="15" t="s">
        <v>175</v>
      </c>
      <c r="C1142" s="15" t="s">
        <v>67</v>
      </c>
      <c r="D1142" s="15" t="s">
        <v>636</v>
      </c>
      <c r="E1142" s="15" t="s">
        <v>36</v>
      </c>
      <c r="F1142" s="16">
        <f>F1143</f>
        <v>675</v>
      </c>
      <c r="G1142" s="16">
        <f t="shared" ref="G1142:I1142" si="519">G1143</f>
        <v>0</v>
      </c>
      <c r="H1142" s="16">
        <f t="shared" si="519"/>
        <v>675</v>
      </c>
      <c r="I1142" s="16">
        <f t="shared" si="519"/>
        <v>0</v>
      </c>
      <c r="J1142" s="18">
        <f t="shared" si="495"/>
        <v>100</v>
      </c>
      <c r="K1142" s="18"/>
    </row>
    <row r="1143" spans="1:11" ht="16.5" x14ac:dyDescent="0.25">
      <c r="A1143" s="14" t="s">
        <v>37</v>
      </c>
      <c r="B1143" s="15" t="s">
        <v>175</v>
      </c>
      <c r="C1143" s="15" t="s">
        <v>67</v>
      </c>
      <c r="D1143" s="15" t="s">
        <v>636</v>
      </c>
      <c r="E1143" s="15" t="s">
        <v>38</v>
      </c>
      <c r="F1143" s="16">
        <v>675</v>
      </c>
      <c r="G1143" s="16">
        <v>0</v>
      </c>
      <c r="H1143" s="16">
        <v>675</v>
      </c>
      <c r="I1143" s="16">
        <v>0</v>
      </c>
      <c r="J1143" s="18">
        <f t="shared" si="495"/>
        <v>100</v>
      </c>
      <c r="K1143" s="18"/>
    </row>
    <row r="1144" spans="1:11" ht="16.5" x14ac:dyDescent="0.25">
      <c r="A1144" s="14" t="s">
        <v>181</v>
      </c>
      <c r="B1144" s="15" t="s">
        <v>175</v>
      </c>
      <c r="C1144" s="15" t="s">
        <v>67</v>
      </c>
      <c r="D1144" s="15" t="s">
        <v>182</v>
      </c>
      <c r="E1144" s="15"/>
      <c r="F1144" s="16">
        <f>F1145+F1148+F1151+F1154+F1157+F1160</f>
        <v>64960</v>
      </c>
      <c r="G1144" s="16">
        <f t="shared" ref="G1144:I1144" si="520">G1145+G1148+G1151+G1154+G1157+G1160</f>
        <v>0</v>
      </c>
      <c r="H1144" s="16">
        <f t="shared" si="520"/>
        <v>64960</v>
      </c>
      <c r="I1144" s="16">
        <f t="shared" si="520"/>
        <v>0</v>
      </c>
      <c r="J1144" s="18">
        <f t="shared" si="495"/>
        <v>100</v>
      </c>
      <c r="K1144" s="18"/>
    </row>
    <row r="1145" spans="1:11" ht="66" x14ac:dyDescent="0.25">
      <c r="A1145" s="14" t="s">
        <v>637</v>
      </c>
      <c r="B1145" s="15" t="s">
        <v>175</v>
      </c>
      <c r="C1145" s="15" t="s">
        <v>67</v>
      </c>
      <c r="D1145" s="15" t="s">
        <v>638</v>
      </c>
      <c r="E1145" s="15"/>
      <c r="F1145" s="16">
        <f>F1146</f>
        <v>1505</v>
      </c>
      <c r="G1145" s="16">
        <f t="shared" ref="G1145:I1146" si="521">G1146</f>
        <v>0</v>
      </c>
      <c r="H1145" s="16">
        <f t="shared" si="521"/>
        <v>1505</v>
      </c>
      <c r="I1145" s="16">
        <f t="shared" si="521"/>
        <v>0</v>
      </c>
      <c r="J1145" s="18">
        <f t="shared" si="495"/>
        <v>100</v>
      </c>
      <c r="K1145" s="18"/>
    </row>
    <row r="1146" spans="1:11" ht="33" x14ac:dyDescent="0.25">
      <c r="A1146" s="14" t="s">
        <v>96</v>
      </c>
      <c r="B1146" s="15" t="s">
        <v>175</v>
      </c>
      <c r="C1146" s="15" t="s">
        <v>67</v>
      </c>
      <c r="D1146" s="15" t="s">
        <v>638</v>
      </c>
      <c r="E1146" s="15" t="s">
        <v>97</v>
      </c>
      <c r="F1146" s="16">
        <f>F1147</f>
        <v>1505</v>
      </c>
      <c r="G1146" s="16">
        <f t="shared" si="521"/>
        <v>0</v>
      </c>
      <c r="H1146" s="16">
        <f t="shared" si="521"/>
        <v>1505</v>
      </c>
      <c r="I1146" s="16">
        <f t="shared" si="521"/>
        <v>0</v>
      </c>
      <c r="J1146" s="18">
        <f t="shared" si="495"/>
        <v>100</v>
      </c>
      <c r="K1146" s="18"/>
    </row>
    <row r="1147" spans="1:11" ht="66" x14ac:dyDescent="0.25">
      <c r="A1147" s="14" t="s">
        <v>185</v>
      </c>
      <c r="B1147" s="15" t="s">
        <v>175</v>
      </c>
      <c r="C1147" s="15" t="s">
        <v>67</v>
      </c>
      <c r="D1147" s="15" t="s">
        <v>638</v>
      </c>
      <c r="E1147" s="15" t="s">
        <v>186</v>
      </c>
      <c r="F1147" s="16">
        <v>1505</v>
      </c>
      <c r="G1147" s="16">
        <v>0</v>
      </c>
      <c r="H1147" s="16">
        <v>1505</v>
      </c>
      <c r="I1147" s="16">
        <v>0</v>
      </c>
      <c r="J1147" s="18">
        <f t="shared" si="495"/>
        <v>100</v>
      </c>
      <c r="K1147" s="18"/>
    </row>
    <row r="1148" spans="1:11" ht="99" x14ac:dyDescent="0.25">
      <c r="A1148" s="14" t="s">
        <v>639</v>
      </c>
      <c r="B1148" s="15" t="s">
        <v>175</v>
      </c>
      <c r="C1148" s="15" t="s">
        <v>67</v>
      </c>
      <c r="D1148" s="15" t="s">
        <v>640</v>
      </c>
      <c r="E1148" s="15"/>
      <c r="F1148" s="16">
        <f>F1149</f>
        <v>4180</v>
      </c>
      <c r="G1148" s="16">
        <f t="shared" ref="G1148:I1149" si="522">G1149</f>
        <v>0</v>
      </c>
      <c r="H1148" s="16">
        <f t="shared" si="522"/>
        <v>4180</v>
      </c>
      <c r="I1148" s="16">
        <f t="shared" si="522"/>
        <v>0</v>
      </c>
      <c r="J1148" s="18">
        <f t="shared" si="495"/>
        <v>100</v>
      </c>
      <c r="K1148" s="18"/>
    </row>
    <row r="1149" spans="1:11" ht="33" x14ac:dyDescent="0.25">
      <c r="A1149" s="14" t="s">
        <v>96</v>
      </c>
      <c r="B1149" s="15" t="s">
        <v>175</v>
      </c>
      <c r="C1149" s="15" t="s">
        <v>67</v>
      </c>
      <c r="D1149" s="15" t="s">
        <v>640</v>
      </c>
      <c r="E1149" s="15" t="s">
        <v>97</v>
      </c>
      <c r="F1149" s="16">
        <f>F1150</f>
        <v>4180</v>
      </c>
      <c r="G1149" s="16">
        <f t="shared" si="522"/>
        <v>0</v>
      </c>
      <c r="H1149" s="16">
        <f t="shared" si="522"/>
        <v>4180</v>
      </c>
      <c r="I1149" s="16">
        <f t="shared" si="522"/>
        <v>0</v>
      </c>
      <c r="J1149" s="18">
        <f t="shared" si="495"/>
        <v>100</v>
      </c>
      <c r="K1149" s="18"/>
    </row>
    <row r="1150" spans="1:11" ht="66" x14ac:dyDescent="0.25">
      <c r="A1150" s="14" t="s">
        <v>185</v>
      </c>
      <c r="B1150" s="15" t="s">
        <v>175</v>
      </c>
      <c r="C1150" s="15" t="s">
        <v>67</v>
      </c>
      <c r="D1150" s="15" t="s">
        <v>640</v>
      </c>
      <c r="E1150" s="15" t="s">
        <v>186</v>
      </c>
      <c r="F1150" s="16">
        <v>4180</v>
      </c>
      <c r="G1150" s="16">
        <v>0</v>
      </c>
      <c r="H1150" s="16">
        <v>4180</v>
      </c>
      <c r="I1150" s="16">
        <v>0</v>
      </c>
      <c r="J1150" s="18">
        <f t="shared" si="495"/>
        <v>100</v>
      </c>
      <c r="K1150" s="18"/>
    </row>
    <row r="1151" spans="1:11" ht="99" x14ac:dyDescent="0.25">
      <c r="A1151" s="14" t="s">
        <v>641</v>
      </c>
      <c r="B1151" s="15" t="s">
        <v>175</v>
      </c>
      <c r="C1151" s="15" t="s">
        <v>67</v>
      </c>
      <c r="D1151" s="15" t="s">
        <v>642</v>
      </c>
      <c r="E1151" s="15"/>
      <c r="F1151" s="16">
        <f>F1152</f>
        <v>1000</v>
      </c>
      <c r="G1151" s="16">
        <f t="shared" ref="G1151:I1152" si="523">G1152</f>
        <v>0</v>
      </c>
      <c r="H1151" s="16">
        <f t="shared" si="523"/>
        <v>1000</v>
      </c>
      <c r="I1151" s="16">
        <f t="shared" si="523"/>
        <v>0</v>
      </c>
      <c r="J1151" s="18">
        <f t="shared" si="495"/>
        <v>100</v>
      </c>
      <c r="K1151" s="18"/>
    </row>
    <row r="1152" spans="1:11" ht="33" x14ac:dyDescent="0.25">
      <c r="A1152" s="14" t="s">
        <v>96</v>
      </c>
      <c r="B1152" s="15" t="s">
        <v>175</v>
      </c>
      <c r="C1152" s="15" t="s">
        <v>67</v>
      </c>
      <c r="D1152" s="15" t="s">
        <v>642</v>
      </c>
      <c r="E1152" s="15" t="s">
        <v>97</v>
      </c>
      <c r="F1152" s="16">
        <f>F1153</f>
        <v>1000</v>
      </c>
      <c r="G1152" s="16">
        <f t="shared" si="523"/>
        <v>0</v>
      </c>
      <c r="H1152" s="16">
        <f t="shared" si="523"/>
        <v>1000</v>
      </c>
      <c r="I1152" s="16">
        <f t="shared" si="523"/>
        <v>0</v>
      </c>
      <c r="J1152" s="18">
        <f t="shared" si="495"/>
        <v>100</v>
      </c>
      <c r="K1152" s="18"/>
    </row>
    <row r="1153" spans="1:11" ht="66" x14ac:dyDescent="0.25">
      <c r="A1153" s="14" t="s">
        <v>185</v>
      </c>
      <c r="B1153" s="15" t="s">
        <v>175</v>
      </c>
      <c r="C1153" s="15" t="s">
        <v>67</v>
      </c>
      <c r="D1153" s="15" t="s">
        <v>642</v>
      </c>
      <c r="E1153" s="15" t="s">
        <v>186</v>
      </c>
      <c r="F1153" s="16">
        <v>1000</v>
      </c>
      <c r="G1153" s="16">
        <v>0</v>
      </c>
      <c r="H1153" s="16">
        <v>1000</v>
      </c>
      <c r="I1153" s="16">
        <v>0</v>
      </c>
      <c r="J1153" s="18">
        <f t="shared" si="495"/>
        <v>100</v>
      </c>
      <c r="K1153" s="18"/>
    </row>
    <row r="1154" spans="1:11" ht="148.5" x14ac:dyDescent="0.25">
      <c r="A1154" s="17" t="s">
        <v>643</v>
      </c>
      <c r="B1154" s="15" t="s">
        <v>175</v>
      </c>
      <c r="C1154" s="15" t="s">
        <v>67</v>
      </c>
      <c r="D1154" s="15" t="s">
        <v>644</v>
      </c>
      <c r="E1154" s="15"/>
      <c r="F1154" s="16">
        <f>F1155</f>
        <v>500</v>
      </c>
      <c r="G1154" s="16">
        <f t="shared" ref="G1154:I1155" si="524">G1155</f>
        <v>0</v>
      </c>
      <c r="H1154" s="16">
        <f t="shared" si="524"/>
        <v>500</v>
      </c>
      <c r="I1154" s="16">
        <f t="shared" si="524"/>
        <v>0</v>
      </c>
      <c r="J1154" s="18">
        <f t="shared" si="495"/>
        <v>100</v>
      </c>
      <c r="K1154" s="18"/>
    </row>
    <row r="1155" spans="1:11" ht="33" x14ac:dyDescent="0.25">
      <c r="A1155" s="14" t="s">
        <v>96</v>
      </c>
      <c r="B1155" s="15" t="s">
        <v>175</v>
      </c>
      <c r="C1155" s="15" t="s">
        <v>67</v>
      </c>
      <c r="D1155" s="15" t="s">
        <v>644</v>
      </c>
      <c r="E1155" s="15" t="s">
        <v>97</v>
      </c>
      <c r="F1155" s="16">
        <f>F1156</f>
        <v>500</v>
      </c>
      <c r="G1155" s="16">
        <f t="shared" si="524"/>
        <v>0</v>
      </c>
      <c r="H1155" s="16">
        <f t="shared" si="524"/>
        <v>500</v>
      </c>
      <c r="I1155" s="16">
        <f t="shared" si="524"/>
        <v>0</v>
      </c>
      <c r="J1155" s="18">
        <f t="shared" si="495"/>
        <v>100</v>
      </c>
      <c r="K1155" s="18"/>
    </row>
    <row r="1156" spans="1:11" ht="66" x14ac:dyDescent="0.25">
      <c r="A1156" s="14" t="s">
        <v>185</v>
      </c>
      <c r="B1156" s="15" t="s">
        <v>175</v>
      </c>
      <c r="C1156" s="15" t="s">
        <v>67</v>
      </c>
      <c r="D1156" s="15" t="s">
        <v>644</v>
      </c>
      <c r="E1156" s="15" t="s">
        <v>186</v>
      </c>
      <c r="F1156" s="16">
        <v>500</v>
      </c>
      <c r="G1156" s="16">
        <v>0</v>
      </c>
      <c r="H1156" s="16">
        <v>500</v>
      </c>
      <c r="I1156" s="16">
        <v>0</v>
      </c>
      <c r="J1156" s="18">
        <f t="shared" si="495"/>
        <v>100</v>
      </c>
      <c r="K1156" s="18"/>
    </row>
    <row r="1157" spans="1:11" ht="198" x14ac:dyDescent="0.25">
      <c r="A1157" s="17" t="s">
        <v>645</v>
      </c>
      <c r="B1157" s="15" t="s">
        <v>175</v>
      </c>
      <c r="C1157" s="15" t="s">
        <v>67</v>
      </c>
      <c r="D1157" s="15" t="s">
        <v>646</v>
      </c>
      <c r="E1157" s="15"/>
      <c r="F1157" s="16">
        <f>F1158</f>
        <v>19600</v>
      </c>
      <c r="G1157" s="16">
        <f t="shared" ref="G1157:I1158" si="525">G1158</f>
        <v>0</v>
      </c>
      <c r="H1157" s="16">
        <f t="shared" si="525"/>
        <v>19600</v>
      </c>
      <c r="I1157" s="16">
        <f t="shared" si="525"/>
        <v>0</v>
      </c>
      <c r="J1157" s="18">
        <f t="shared" si="495"/>
        <v>100</v>
      </c>
      <c r="K1157" s="18"/>
    </row>
    <row r="1158" spans="1:11" ht="33" x14ac:dyDescent="0.25">
      <c r="A1158" s="14" t="s">
        <v>96</v>
      </c>
      <c r="B1158" s="15" t="s">
        <v>175</v>
      </c>
      <c r="C1158" s="15" t="s">
        <v>67</v>
      </c>
      <c r="D1158" s="15" t="s">
        <v>646</v>
      </c>
      <c r="E1158" s="15" t="s">
        <v>97</v>
      </c>
      <c r="F1158" s="16">
        <f>F1159</f>
        <v>19600</v>
      </c>
      <c r="G1158" s="16">
        <f t="shared" si="525"/>
        <v>0</v>
      </c>
      <c r="H1158" s="16">
        <f t="shared" si="525"/>
        <v>19600</v>
      </c>
      <c r="I1158" s="16">
        <f t="shared" si="525"/>
        <v>0</v>
      </c>
      <c r="J1158" s="18">
        <f t="shared" ref="J1158:J1221" si="526">H1158/F1158*100</f>
        <v>100</v>
      </c>
      <c r="K1158" s="18"/>
    </row>
    <row r="1159" spans="1:11" ht="66" x14ac:dyDescent="0.25">
      <c r="A1159" s="14" t="s">
        <v>185</v>
      </c>
      <c r="B1159" s="15" t="s">
        <v>175</v>
      </c>
      <c r="C1159" s="15" t="s">
        <v>67</v>
      </c>
      <c r="D1159" s="15" t="s">
        <v>646</v>
      </c>
      <c r="E1159" s="15" t="s">
        <v>186</v>
      </c>
      <c r="F1159" s="16">
        <v>19600</v>
      </c>
      <c r="G1159" s="16">
        <v>0</v>
      </c>
      <c r="H1159" s="16">
        <v>19600</v>
      </c>
      <c r="I1159" s="16">
        <v>0</v>
      </c>
      <c r="J1159" s="18">
        <f t="shared" si="526"/>
        <v>100</v>
      </c>
      <c r="K1159" s="18"/>
    </row>
    <row r="1160" spans="1:11" ht="132" x14ac:dyDescent="0.25">
      <c r="A1160" s="17" t="s">
        <v>647</v>
      </c>
      <c r="B1160" s="15" t="s">
        <v>175</v>
      </c>
      <c r="C1160" s="15" t="s">
        <v>67</v>
      </c>
      <c r="D1160" s="15" t="s">
        <v>648</v>
      </c>
      <c r="E1160" s="15"/>
      <c r="F1160" s="16">
        <f>F1161</f>
        <v>38175</v>
      </c>
      <c r="G1160" s="16">
        <f t="shared" ref="G1160:I1161" si="527">G1161</f>
        <v>0</v>
      </c>
      <c r="H1160" s="16">
        <f t="shared" si="527"/>
        <v>38175</v>
      </c>
      <c r="I1160" s="16">
        <f t="shared" si="527"/>
        <v>0</v>
      </c>
      <c r="J1160" s="18">
        <f t="shared" si="526"/>
        <v>100</v>
      </c>
      <c r="K1160" s="18"/>
    </row>
    <row r="1161" spans="1:11" ht="33" x14ac:dyDescent="0.25">
      <c r="A1161" s="14" t="s">
        <v>96</v>
      </c>
      <c r="B1161" s="15" t="s">
        <v>175</v>
      </c>
      <c r="C1161" s="15" t="s">
        <v>67</v>
      </c>
      <c r="D1161" s="15" t="s">
        <v>648</v>
      </c>
      <c r="E1161" s="15" t="s">
        <v>97</v>
      </c>
      <c r="F1161" s="16">
        <f>F1162</f>
        <v>38175</v>
      </c>
      <c r="G1161" s="16">
        <f t="shared" si="527"/>
        <v>0</v>
      </c>
      <c r="H1161" s="16">
        <f t="shared" si="527"/>
        <v>38175</v>
      </c>
      <c r="I1161" s="16">
        <f t="shared" si="527"/>
        <v>0</v>
      </c>
      <c r="J1161" s="18">
        <f t="shared" si="526"/>
        <v>100</v>
      </c>
      <c r="K1161" s="18"/>
    </row>
    <row r="1162" spans="1:11" ht="66" x14ac:dyDescent="0.25">
      <c r="A1162" s="14" t="s">
        <v>185</v>
      </c>
      <c r="B1162" s="15" t="s">
        <v>175</v>
      </c>
      <c r="C1162" s="15" t="s">
        <v>67</v>
      </c>
      <c r="D1162" s="15" t="s">
        <v>648</v>
      </c>
      <c r="E1162" s="15" t="s">
        <v>186</v>
      </c>
      <c r="F1162" s="16">
        <v>38175</v>
      </c>
      <c r="G1162" s="16">
        <v>0</v>
      </c>
      <c r="H1162" s="16">
        <v>38175</v>
      </c>
      <c r="I1162" s="16">
        <v>0</v>
      </c>
      <c r="J1162" s="18">
        <f t="shared" si="526"/>
        <v>100</v>
      </c>
      <c r="K1162" s="18"/>
    </row>
    <row r="1163" spans="1:11" ht="16.5" x14ac:dyDescent="0.25">
      <c r="A1163" s="14" t="s">
        <v>22</v>
      </c>
      <c r="B1163" s="15" t="s">
        <v>175</v>
      </c>
      <c r="C1163" s="15" t="s">
        <v>67</v>
      </c>
      <c r="D1163" s="15" t="s">
        <v>23</v>
      </c>
      <c r="E1163" s="15"/>
      <c r="F1163" s="16">
        <f>F1164+F1168+F1172</f>
        <v>28286</v>
      </c>
      <c r="G1163" s="16">
        <f t="shared" ref="G1163:I1163" si="528">G1164+G1168+G1172</f>
        <v>0</v>
      </c>
      <c r="H1163" s="16">
        <f t="shared" si="528"/>
        <v>25736</v>
      </c>
      <c r="I1163" s="16">
        <f t="shared" si="528"/>
        <v>0</v>
      </c>
      <c r="J1163" s="18">
        <f t="shared" si="526"/>
        <v>90.984939546065192</v>
      </c>
      <c r="K1163" s="18"/>
    </row>
    <row r="1164" spans="1:11" ht="16.5" x14ac:dyDescent="0.25">
      <c r="A1164" s="14" t="s">
        <v>72</v>
      </c>
      <c r="B1164" s="15" t="s">
        <v>175</v>
      </c>
      <c r="C1164" s="15" t="s">
        <v>67</v>
      </c>
      <c r="D1164" s="15" t="s">
        <v>73</v>
      </c>
      <c r="E1164" s="15"/>
      <c r="F1164" s="16">
        <f>F1165</f>
        <v>9</v>
      </c>
      <c r="G1164" s="16">
        <f t="shared" ref="G1164:I1166" si="529">G1165</f>
        <v>0</v>
      </c>
      <c r="H1164" s="16">
        <f t="shared" si="529"/>
        <v>9</v>
      </c>
      <c r="I1164" s="16">
        <f t="shared" si="529"/>
        <v>0</v>
      </c>
      <c r="J1164" s="18">
        <f t="shared" si="526"/>
        <v>100</v>
      </c>
      <c r="K1164" s="18"/>
    </row>
    <row r="1165" spans="1:11" ht="16.5" x14ac:dyDescent="0.25">
      <c r="A1165" s="14" t="s">
        <v>626</v>
      </c>
      <c r="B1165" s="15" t="s">
        <v>175</v>
      </c>
      <c r="C1165" s="15" t="s">
        <v>67</v>
      </c>
      <c r="D1165" s="15" t="s">
        <v>649</v>
      </c>
      <c r="E1165" s="15"/>
      <c r="F1165" s="16">
        <f>F1166</f>
        <v>9</v>
      </c>
      <c r="G1165" s="16">
        <f t="shared" si="529"/>
        <v>0</v>
      </c>
      <c r="H1165" s="16">
        <f t="shared" si="529"/>
        <v>9</v>
      </c>
      <c r="I1165" s="16">
        <f t="shared" si="529"/>
        <v>0</v>
      </c>
      <c r="J1165" s="18">
        <f t="shared" si="526"/>
        <v>100</v>
      </c>
      <c r="K1165" s="18"/>
    </row>
    <row r="1166" spans="1:11" ht="33" x14ac:dyDescent="0.25">
      <c r="A1166" s="14" t="s">
        <v>96</v>
      </c>
      <c r="B1166" s="15" t="s">
        <v>175</v>
      </c>
      <c r="C1166" s="15" t="s">
        <v>67</v>
      </c>
      <c r="D1166" s="15" t="s">
        <v>649</v>
      </c>
      <c r="E1166" s="15" t="s">
        <v>97</v>
      </c>
      <c r="F1166" s="16">
        <f>F1167</f>
        <v>9</v>
      </c>
      <c r="G1166" s="16">
        <f t="shared" si="529"/>
        <v>0</v>
      </c>
      <c r="H1166" s="16">
        <f t="shared" si="529"/>
        <v>9</v>
      </c>
      <c r="I1166" s="16">
        <f t="shared" si="529"/>
        <v>0</v>
      </c>
      <c r="J1166" s="18">
        <f t="shared" si="526"/>
        <v>100</v>
      </c>
      <c r="K1166" s="18"/>
    </row>
    <row r="1167" spans="1:11" ht="16.5" x14ac:dyDescent="0.25">
      <c r="A1167" s="14" t="s">
        <v>98</v>
      </c>
      <c r="B1167" s="15" t="s">
        <v>175</v>
      </c>
      <c r="C1167" s="15" t="s">
        <v>67</v>
      </c>
      <c r="D1167" s="15" t="s">
        <v>649</v>
      </c>
      <c r="E1167" s="15" t="s">
        <v>99</v>
      </c>
      <c r="F1167" s="16">
        <v>9</v>
      </c>
      <c r="G1167" s="16">
        <v>0</v>
      </c>
      <c r="H1167" s="16">
        <v>9</v>
      </c>
      <c r="I1167" s="16">
        <v>0</v>
      </c>
      <c r="J1167" s="18">
        <f t="shared" si="526"/>
        <v>100</v>
      </c>
      <c r="K1167" s="18"/>
    </row>
    <row r="1168" spans="1:11" ht="16.5" x14ac:dyDescent="0.25">
      <c r="A1168" s="14" t="s">
        <v>76</v>
      </c>
      <c r="B1168" s="15" t="s">
        <v>175</v>
      </c>
      <c r="C1168" s="15" t="s">
        <v>67</v>
      </c>
      <c r="D1168" s="15" t="s">
        <v>78</v>
      </c>
      <c r="E1168" s="15"/>
      <c r="F1168" s="16">
        <f>F1169</f>
        <v>25777</v>
      </c>
      <c r="G1168" s="16">
        <f t="shared" ref="G1168:I1170" si="530">G1169</f>
        <v>0</v>
      </c>
      <c r="H1168" s="16">
        <f t="shared" si="530"/>
        <v>25727</v>
      </c>
      <c r="I1168" s="16">
        <f t="shared" si="530"/>
        <v>0</v>
      </c>
      <c r="J1168" s="18">
        <f t="shared" si="526"/>
        <v>99.806028630174183</v>
      </c>
      <c r="K1168" s="18"/>
    </row>
    <row r="1169" spans="1:11" ht="33" x14ac:dyDescent="0.25">
      <c r="A1169" s="14" t="s">
        <v>79</v>
      </c>
      <c r="B1169" s="15" t="s">
        <v>175</v>
      </c>
      <c r="C1169" s="15" t="s">
        <v>67</v>
      </c>
      <c r="D1169" s="15" t="s">
        <v>80</v>
      </c>
      <c r="E1169" s="15"/>
      <c r="F1169" s="16">
        <f>F1170</f>
        <v>25777</v>
      </c>
      <c r="G1169" s="16">
        <f t="shared" si="530"/>
        <v>0</v>
      </c>
      <c r="H1169" s="16">
        <f t="shared" si="530"/>
        <v>25727</v>
      </c>
      <c r="I1169" s="16">
        <f t="shared" si="530"/>
        <v>0</v>
      </c>
      <c r="J1169" s="18">
        <f t="shared" si="526"/>
        <v>99.806028630174183</v>
      </c>
      <c r="K1169" s="18"/>
    </row>
    <row r="1170" spans="1:11" ht="16.5" x14ac:dyDescent="0.25">
      <c r="A1170" s="14" t="s">
        <v>35</v>
      </c>
      <c r="B1170" s="15" t="s">
        <v>175</v>
      </c>
      <c r="C1170" s="15" t="s">
        <v>67</v>
      </c>
      <c r="D1170" s="15" t="s">
        <v>80</v>
      </c>
      <c r="E1170" s="15" t="s">
        <v>36</v>
      </c>
      <c r="F1170" s="16">
        <f>F1171</f>
        <v>25777</v>
      </c>
      <c r="G1170" s="16">
        <f t="shared" si="530"/>
        <v>0</v>
      </c>
      <c r="H1170" s="16">
        <f t="shared" si="530"/>
        <v>25727</v>
      </c>
      <c r="I1170" s="16">
        <f t="shared" si="530"/>
        <v>0</v>
      </c>
      <c r="J1170" s="18">
        <f t="shared" si="526"/>
        <v>99.806028630174183</v>
      </c>
      <c r="K1170" s="18"/>
    </row>
    <row r="1171" spans="1:11" ht="16.5" x14ac:dyDescent="0.25">
      <c r="A1171" s="14" t="s">
        <v>37</v>
      </c>
      <c r="B1171" s="15" t="s">
        <v>175</v>
      </c>
      <c r="C1171" s="15" t="s">
        <v>67</v>
      </c>
      <c r="D1171" s="15" t="s">
        <v>80</v>
      </c>
      <c r="E1171" s="15" t="s">
        <v>38</v>
      </c>
      <c r="F1171" s="16">
        <v>25777</v>
      </c>
      <c r="G1171" s="16">
        <v>0</v>
      </c>
      <c r="H1171" s="16">
        <v>25727</v>
      </c>
      <c r="I1171" s="16">
        <v>0</v>
      </c>
      <c r="J1171" s="18">
        <f t="shared" si="526"/>
        <v>99.806028630174183</v>
      </c>
      <c r="K1171" s="18"/>
    </row>
    <row r="1172" spans="1:11" ht="16.5" x14ac:dyDescent="0.25">
      <c r="A1172" s="14" t="s">
        <v>181</v>
      </c>
      <c r="B1172" s="15" t="s">
        <v>175</v>
      </c>
      <c r="C1172" s="15" t="s">
        <v>67</v>
      </c>
      <c r="D1172" s="15" t="s">
        <v>650</v>
      </c>
      <c r="E1172" s="15"/>
      <c r="F1172" s="16">
        <f>F1173</f>
        <v>2500</v>
      </c>
      <c r="G1172" s="16">
        <f t="shared" ref="G1172:I1174" si="531">G1173</f>
        <v>0</v>
      </c>
      <c r="H1172" s="16">
        <f t="shared" si="531"/>
        <v>0</v>
      </c>
      <c r="I1172" s="16">
        <f t="shared" si="531"/>
        <v>0</v>
      </c>
      <c r="J1172" s="18">
        <f t="shared" si="526"/>
        <v>0</v>
      </c>
      <c r="K1172" s="18"/>
    </row>
    <row r="1173" spans="1:11" ht="115.5" x14ac:dyDescent="0.25">
      <c r="A1173" s="17" t="s">
        <v>651</v>
      </c>
      <c r="B1173" s="15" t="s">
        <v>175</v>
      </c>
      <c r="C1173" s="15" t="s">
        <v>67</v>
      </c>
      <c r="D1173" s="15" t="s">
        <v>652</v>
      </c>
      <c r="E1173" s="15"/>
      <c r="F1173" s="16">
        <f>F1174</f>
        <v>2500</v>
      </c>
      <c r="G1173" s="16">
        <f t="shared" si="531"/>
        <v>0</v>
      </c>
      <c r="H1173" s="16">
        <f t="shared" si="531"/>
        <v>0</v>
      </c>
      <c r="I1173" s="16">
        <f t="shared" si="531"/>
        <v>0</v>
      </c>
      <c r="J1173" s="18">
        <f t="shared" si="526"/>
        <v>0</v>
      </c>
      <c r="K1173" s="18"/>
    </row>
    <row r="1174" spans="1:11" ht="33" x14ac:dyDescent="0.25">
      <c r="A1174" s="14" t="s">
        <v>96</v>
      </c>
      <c r="B1174" s="15" t="s">
        <v>175</v>
      </c>
      <c r="C1174" s="15" t="s">
        <v>67</v>
      </c>
      <c r="D1174" s="15" t="s">
        <v>652</v>
      </c>
      <c r="E1174" s="15" t="s">
        <v>97</v>
      </c>
      <c r="F1174" s="16">
        <f>F1175</f>
        <v>2500</v>
      </c>
      <c r="G1174" s="16">
        <f t="shared" si="531"/>
        <v>0</v>
      </c>
      <c r="H1174" s="16">
        <f t="shared" si="531"/>
        <v>0</v>
      </c>
      <c r="I1174" s="16">
        <f t="shared" si="531"/>
        <v>0</v>
      </c>
      <c r="J1174" s="18">
        <f t="shared" si="526"/>
        <v>0</v>
      </c>
      <c r="K1174" s="18"/>
    </row>
    <row r="1175" spans="1:11" ht="66" x14ac:dyDescent="0.25">
      <c r="A1175" s="14" t="s">
        <v>185</v>
      </c>
      <c r="B1175" s="15" t="s">
        <v>175</v>
      </c>
      <c r="C1175" s="15" t="s">
        <v>67</v>
      </c>
      <c r="D1175" s="15" t="s">
        <v>652</v>
      </c>
      <c r="E1175" s="15" t="s">
        <v>186</v>
      </c>
      <c r="F1175" s="16">
        <v>2500</v>
      </c>
      <c r="G1175" s="16">
        <v>0</v>
      </c>
      <c r="H1175" s="16"/>
      <c r="I1175" s="16">
        <v>0</v>
      </c>
      <c r="J1175" s="18">
        <f t="shared" si="526"/>
        <v>0</v>
      </c>
      <c r="K1175" s="18"/>
    </row>
    <row r="1176" spans="1:11" ht="20.25" x14ac:dyDescent="0.3">
      <c r="A1176" s="8" t="s">
        <v>653</v>
      </c>
      <c r="B1176" s="9" t="s">
        <v>77</v>
      </c>
      <c r="C1176" s="9" t="s">
        <v>7</v>
      </c>
      <c r="D1176" s="9"/>
      <c r="E1176" s="9"/>
      <c r="F1176" s="10">
        <f>F1177+F1190+F1196</f>
        <v>1132819</v>
      </c>
      <c r="G1176" s="10">
        <f t="shared" ref="G1176:I1176" si="532">G1177+G1190+G1196</f>
        <v>3563</v>
      </c>
      <c r="H1176" s="10">
        <f t="shared" si="532"/>
        <v>1128838</v>
      </c>
      <c r="I1176" s="10">
        <f t="shared" si="532"/>
        <v>3251</v>
      </c>
      <c r="J1176" s="20">
        <f t="shared" si="526"/>
        <v>99.648575809551218</v>
      </c>
      <c r="K1176" s="20">
        <f t="shared" ref="K1176:K1208" si="533">I1176/G1176*100</f>
        <v>91.243334268874548</v>
      </c>
    </row>
    <row r="1177" spans="1:11" ht="18.75" x14ac:dyDescent="0.3">
      <c r="A1177" s="11" t="s">
        <v>654</v>
      </c>
      <c r="B1177" s="12" t="s">
        <v>77</v>
      </c>
      <c r="C1177" s="12" t="s">
        <v>6</v>
      </c>
      <c r="D1177" s="12"/>
      <c r="E1177" s="12"/>
      <c r="F1177" s="13">
        <f>F1178</f>
        <v>37088</v>
      </c>
      <c r="G1177" s="13">
        <f t="shared" ref="G1177:I1177" si="534">G1178</f>
        <v>0</v>
      </c>
      <c r="H1177" s="13">
        <f t="shared" si="534"/>
        <v>37073</v>
      </c>
      <c r="I1177" s="13">
        <f t="shared" si="534"/>
        <v>0</v>
      </c>
      <c r="J1177" s="21">
        <f t="shared" si="526"/>
        <v>99.959555651423642</v>
      </c>
      <c r="K1177" s="21"/>
    </row>
    <row r="1178" spans="1:11" ht="49.5" x14ac:dyDescent="0.25">
      <c r="A1178" s="14" t="s">
        <v>655</v>
      </c>
      <c r="B1178" s="15" t="s">
        <v>77</v>
      </c>
      <c r="C1178" s="15" t="s">
        <v>6</v>
      </c>
      <c r="D1178" s="15" t="s">
        <v>656</v>
      </c>
      <c r="E1178" s="15"/>
      <c r="F1178" s="16">
        <f>F1179+F1183</f>
        <v>37088</v>
      </c>
      <c r="G1178" s="16">
        <f t="shared" ref="G1178:I1178" si="535">G1179+G1183</f>
        <v>0</v>
      </c>
      <c r="H1178" s="16">
        <f t="shared" si="535"/>
        <v>37073</v>
      </c>
      <c r="I1178" s="16">
        <f t="shared" si="535"/>
        <v>0</v>
      </c>
      <c r="J1178" s="18">
        <f t="shared" si="526"/>
        <v>99.959555651423642</v>
      </c>
      <c r="K1178" s="18"/>
    </row>
    <row r="1179" spans="1:11" ht="33" x14ac:dyDescent="0.25">
      <c r="A1179" s="14" t="s">
        <v>92</v>
      </c>
      <c r="B1179" s="15" t="s">
        <v>77</v>
      </c>
      <c r="C1179" s="15" t="s">
        <v>6</v>
      </c>
      <c r="D1179" s="15" t="s">
        <v>657</v>
      </c>
      <c r="E1179" s="15"/>
      <c r="F1179" s="16">
        <f>F1180</f>
        <v>35874</v>
      </c>
      <c r="G1179" s="16">
        <f t="shared" ref="G1179:I1181" si="536">G1180</f>
        <v>0</v>
      </c>
      <c r="H1179" s="16">
        <f t="shared" si="536"/>
        <v>35874</v>
      </c>
      <c r="I1179" s="16">
        <f t="shared" si="536"/>
        <v>0</v>
      </c>
      <c r="J1179" s="18">
        <f t="shared" si="526"/>
        <v>100</v>
      </c>
      <c r="K1179" s="18"/>
    </row>
    <row r="1180" spans="1:11" ht="33" x14ac:dyDescent="0.25">
      <c r="A1180" s="14" t="s">
        <v>658</v>
      </c>
      <c r="B1180" s="15" t="s">
        <v>77</v>
      </c>
      <c r="C1180" s="15" t="s">
        <v>6</v>
      </c>
      <c r="D1180" s="15" t="s">
        <v>659</v>
      </c>
      <c r="E1180" s="15"/>
      <c r="F1180" s="16">
        <f>F1181</f>
        <v>35874</v>
      </c>
      <c r="G1180" s="16">
        <f t="shared" si="536"/>
        <v>0</v>
      </c>
      <c r="H1180" s="16">
        <f t="shared" si="536"/>
        <v>35874</v>
      </c>
      <c r="I1180" s="16">
        <f t="shared" si="536"/>
        <v>0</v>
      </c>
      <c r="J1180" s="18">
        <f t="shared" si="526"/>
        <v>100</v>
      </c>
      <c r="K1180" s="18"/>
    </row>
    <row r="1181" spans="1:11" ht="33" x14ac:dyDescent="0.25">
      <c r="A1181" s="14" t="s">
        <v>96</v>
      </c>
      <c r="B1181" s="15" t="s">
        <v>77</v>
      </c>
      <c r="C1181" s="15" t="s">
        <v>6</v>
      </c>
      <c r="D1181" s="15" t="s">
        <v>659</v>
      </c>
      <c r="E1181" s="15" t="s">
        <v>97</v>
      </c>
      <c r="F1181" s="16">
        <f>F1182</f>
        <v>35874</v>
      </c>
      <c r="G1181" s="16">
        <f t="shared" si="536"/>
        <v>0</v>
      </c>
      <c r="H1181" s="16">
        <f t="shared" si="536"/>
        <v>35874</v>
      </c>
      <c r="I1181" s="16">
        <f t="shared" si="536"/>
        <v>0</v>
      </c>
      <c r="J1181" s="18">
        <f t="shared" si="526"/>
        <v>100</v>
      </c>
      <c r="K1181" s="18"/>
    </row>
    <row r="1182" spans="1:11" ht="16.5" x14ac:dyDescent="0.25">
      <c r="A1182" s="14" t="s">
        <v>212</v>
      </c>
      <c r="B1182" s="15" t="s">
        <v>77</v>
      </c>
      <c r="C1182" s="15" t="s">
        <v>6</v>
      </c>
      <c r="D1182" s="15" t="s">
        <v>659</v>
      </c>
      <c r="E1182" s="15" t="s">
        <v>213</v>
      </c>
      <c r="F1182" s="16">
        <v>35874</v>
      </c>
      <c r="G1182" s="16">
        <v>0</v>
      </c>
      <c r="H1182" s="16">
        <v>35874</v>
      </c>
      <c r="I1182" s="16">
        <v>0</v>
      </c>
      <c r="J1182" s="18">
        <f t="shared" si="526"/>
        <v>100</v>
      </c>
      <c r="K1182" s="18"/>
    </row>
    <row r="1183" spans="1:11" ht="16.5" x14ac:dyDescent="0.25">
      <c r="A1183" s="14" t="s">
        <v>72</v>
      </c>
      <c r="B1183" s="15" t="s">
        <v>77</v>
      </c>
      <c r="C1183" s="15" t="s">
        <v>6</v>
      </c>
      <c r="D1183" s="15" t="s">
        <v>660</v>
      </c>
      <c r="E1183" s="15"/>
      <c r="F1183" s="16">
        <f>F1184+F1187</f>
        <v>1214</v>
      </c>
      <c r="G1183" s="16">
        <f t="shared" ref="G1183:I1183" si="537">G1184+G1187</f>
        <v>0</v>
      </c>
      <c r="H1183" s="16">
        <f t="shared" si="537"/>
        <v>1199</v>
      </c>
      <c r="I1183" s="16">
        <f t="shared" si="537"/>
        <v>0</v>
      </c>
      <c r="J1183" s="18">
        <f t="shared" si="526"/>
        <v>98.764415156507411</v>
      </c>
      <c r="K1183" s="18"/>
    </row>
    <row r="1184" spans="1:11" ht="33" x14ac:dyDescent="0.25">
      <c r="A1184" s="14" t="s">
        <v>661</v>
      </c>
      <c r="B1184" s="15" t="s">
        <v>77</v>
      </c>
      <c r="C1184" s="15" t="s">
        <v>6</v>
      </c>
      <c r="D1184" s="15" t="s">
        <v>662</v>
      </c>
      <c r="E1184" s="15"/>
      <c r="F1184" s="16">
        <f>F1185</f>
        <v>1114</v>
      </c>
      <c r="G1184" s="16">
        <f t="shared" ref="G1184:I1185" si="538">G1185</f>
        <v>0</v>
      </c>
      <c r="H1184" s="16">
        <f t="shared" si="538"/>
        <v>1099</v>
      </c>
      <c r="I1184" s="16">
        <f t="shared" si="538"/>
        <v>0</v>
      </c>
      <c r="J1184" s="18">
        <f t="shared" si="526"/>
        <v>98.653500897666063</v>
      </c>
      <c r="K1184" s="18"/>
    </row>
    <row r="1185" spans="1:11" ht="33" x14ac:dyDescent="0.25">
      <c r="A1185" s="14" t="s">
        <v>96</v>
      </c>
      <c r="B1185" s="15" t="s">
        <v>77</v>
      </c>
      <c r="C1185" s="15" t="s">
        <v>6</v>
      </c>
      <c r="D1185" s="15" t="s">
        <v>662</v>
      </c>
      <c r="E1185" s="15" t="s">
        <v>97</v>
      </c>
      <c r="F1185" s="16">
        <f>F1186</f>
        <v>1114</v>
      </c>
      <c r="G1185" s="16">
        <f t="shared" si="538"/>
        <v>0</v>
      </c>
      <c r="H1185" s="16">
        <f t="shared" si="538"/>
        <v>1099</v>
      </c>
      <c r="I1185" s="16">
        <f t="shared" si="538"/>
        <v>0</v>
      </c>
      <c r="J1185" s="18">
        <f t="shared" si="526"/>
        <v>98.653500897666063</v>
      </c>
      <c r="K1185" s="18"/>
    </row>
    <row r="1186" spans="1:11" ht="16.5" x14ac:dyDescent="0.25">
      <c r="A1186" s="14" t="s">
        <v>212</v>
      </c>
      <c r="B1186" s="15" t="s">
        <v>77</v>
      </c>
      <c r="C1186" s="15" t="s">
        <v>6</v>
      </c>
      <c r="D1186" s="15" t="s">
        <v>662</v>
      </c>
      <c r="E1186" s="15" t="s">
        <v>213</v>
      </c>
      <c r="F1186" s="16">
        <v>1114</v>
      </c>
      <c r="G1186" s="16">
        <v>0</v>
      </c>
      <c r="H1186" s="16">
        <v>1099</v>
      </c>
      <c r="I1186" s="16">
        <v>0</v>
      </c>
      <c r="J1186" s="18">
        <f t="shared" si="526"/>
        <v>98.653500897666063</v>
      </c>
      <c r="K1186" s="18"/>
    </row>
    <row r="1187" spans="1:11" ht="49.5" x14ac:dyDescent="0.25">
      <c r="A1187" s="14" t="s">
        <v>663</v>
      </c>
      <c r="B1187" s="15" t="s">
        <v>77</v>
      </c>
      <c r="C1187" s="15" t="s">
        <v>6</v>
      </c>
      <c r="D1187" s="15" t="s">
        <v>664</v>
      </c>
      <c r="E1187" s="15"/>
      <c r="F1187" s="16">
        <f>F1188</f>
        <v>100</v>
      </c>
      <c r="G1187" s="16">
        <f t="shared" ref="G1187:I1188" si="539">G1188</f>
        <v>0</v>
      </c>
      <c r="H1187" s="16">
        <f t="shared" si="539"/>
        <v>100</v>
      </c>
      <c r="I1187" s="16">
        <f t="shared" si="539"/>
        <v>0</v>
      </c>
      <c r="J1187" s="18">
        <f t="shared" si="526"/>
        <v>100</v>
      </c>
      <c r="K1187" s="18"/>
    </row>
    <row r="1188" spans="1:11" ht="33" x14ac:dyDescent="0.25">
      <c r="A1188" s="14" t="s">
        <v>31</v>
      </c>
      <c r="B1188" s="15" t="s">
        <v>77</v>
      </c>
      <c r="C1188" s="15" t="s">
        <v>6</v>
      </c>
      <c r="D1188" s="15" t="s">
        <v>664</v>
      </c>
      <c r="E1188" s="15" t="s">
        <v>32</v>
      </c>
      <c r="F1188" s="16">
        <f>F1189</f>
        <v>100</v>
      </c>
      <c r="G1188" s="16">
        <f t="shared" si="539"/>
        <v>0</v>
      </c>
      <c r="H1188" s="16">
        <f t="shared" si="539"/>
        <v>100</v>
      </c>
      <c r="I1188" s="16">
        <f t="shared" si="539"/>
        <v>0</v>
      </c>
      <c r="J1188" s="18">
        <f t="shared" si="526"/>
        <v>100</v>
      </c>
      <c r="K1188" s="18"/>
    </row>
    <row r="1189" spans="1:11" ht="33" x14ac:dyDescent="0.25">
      <c r="A1189" s="14" t="s">
        <v>33</v>
      </c>
      <c r="B1189" s="15" t="s">
        <v>77</v>
      </c>
      <c r="C1189" s="15" t="s">
        <v>6</v>
      </c>
      <c r="D1189" s="15" t="s">
        <v>664</v>
      </c>
      <c r="E1189" s="15" t="s">
        <v>34</v>
      </c>
      <c r="F1189" s="16">
        <v>100</v>
      </c>
      <c r="G1189" s="16">
        <v>0</v>
      </c>
      <c r="H1189" s="16">
        <v>100</v>
      </c>
      <c r="I1189" s="16">
        <v>0</v>
      </c>
      <c r="J1189" s="18">
        <f t="shared" si="526"/>
        <v>100</v>
      </c>
      <c r="K1189" s="18"/>
    </row>
    <row r="1190" spans="1:11" ht="18.75" x14ac:dyDescent="0.3">
      <c r="A1190" s="11" t="s">
        <v>665</v>
      </c>
      <c r="B1190" s="12" t="s">
        <v>77</v>
      </c>
      <c r="C1190" s="12" t="s">
        <v>9</v>
      </c>
      <c r="D1190" s="12"/>
      <c r="E1190" s="12"/>
      <c r="F1190" s="13">
        <f>F1191</f>
        <v>12157</v>
      </c>
      <c r="G1190" s="13">
        <f t="shared" ref="G1190:I1194" si="540">G1191</f>
        <v>0</v>
      </c>
      <c r="H1190" s="13">
        <f t="shared" si="540"/>
        <v>12142</v>
      </c>
      <c r="I1190" s="13">
        <f t="shared" si="540"/>
        <v>0</v>
      </c>
      <c r="J1190" s="21">
        <f t="shared" si="526"/>
        <v>99.876614296290199</v>
      </c>
      <c r="K1190" s="21"/>
    </row>
    <row r="1191" spans="1:11" ht="49.5" x14ac:dyDescent="0.25">
      <c r="A1191" s="14" t="s">
        <v>655</v>
      </c>
      <c r="B1191" s="15" t="s">
        <v>77</v>
      </c>
      <c r="C1191" s="15" t="s">
        <v>9</v>
      </c>
      <c r="D1191" s="15" t="s">
        <v>656</v>
      </c>
      <c r="E1191" s="15"/>
      <c r="F1191" s="16">
        <f>F1192</f>
        <v>12157</v>
      </c>
      <c r="G1191" s="16">
        <f t="shared" si="540"/>
        <v>0</v>
      </c>
      <c r="H1191" s="16">
        <f t="shared" si="540"/>
        <v>12142</v>
      </c>
      <c r="I1191" s="16">
        <f t="shared" si="540"/>
        <v>0</v>
      </c>
      <c r="J1191" s="18">
        <f t="shared" si="526"/>
        <v>99.876614296290199</v>
      </c>
      <c r="K1191" s="18"/>
    </row>
    <row r="1192" spans="1:11" ht="16.5" x14ac:dyDescent="0.25">
      <c r="A1192" s="14" t="s">
        <v>72</v>
      </c>
      <c r="B1192" s="15" t="s">
        <v>77</v>
      </c>
      <c r="C1192" s="15" t="s">
        <v>9</v>
      </c>
      <c r="D1192" s="15" t="s">
        <v>660</v>
      </c>
      <c r="E1192" s="15"/>
      <c r="F1192" s="16">
        <f>F1193</f>
        <v>12157</v>
      </c>
      <c r="G1192" s="16">
        <f t="shared" si="540"/>
        <v>0</v>
      </c>
      <c r="H1192" s="16">
        <f t="shared" si="540"/>
        <v>12142</v>
      </c>
      <c r="I1192" s="16">
        <f t="shared" si="540"/>
        <v>0</v>
      </c>
      <c r="J1192" s="18">
        <f t="shared" si="526"/>
        <v>99.876614296290199</v>
      </c>
      <c r="K1192" s="18"/>
    </row>
    <row r="1193" spans="1:11" ht="33" x14ac:dyDescent="0.25">
      <c r="A1193" s="14" t="s">
        <v>661</v>
      </c>
      <c r="B1193" s="15" t="s">
        <v>77</v>
      </c>
      <c r="C1193" s="15" t="s">
        <v>9</v>
      </c>
      <c r="D1193" s="15" t="s">
        <v>662</v>
      </c>
      <c r="E1193" s="15"/>
      <c r="F1193" s="16">
        <f>F1194</f>
        <v>12157</v>
      </c>
      <c r="G1193" s="16">
        <f t="shared" si="540"/>
        <v>0</v>
      </c>
      <c r="H1193" s="16">
        <f t="shared" si="540"/>
        <v>12142</v>
      </c>
      <c r="I1193" s="16">
        <f t="shared" si="540"/>
        <v>0</v>
      </c>
      <c r="J1193" s="18">
        <f t="shared" si="526"/>
        <v>99.876614296290199</v>
      </c>
      <c r="K1193" s="18"/>
    </row>
    <row r="1194" spans="1:11" ht="33" x14ac:dyDescent="0.25">
      <c r="A1194" s="14" t="s">
        <v>96</v>
      </c>
      <c r="B1194" s="15" t="s">
        <v>77</v>
      </c>
      <c r="C1194" s="15" t="s">
        <v>9</v>
      </c>
      <c r="D1194" s="15" t="s">
        <v>662</v>
      </c>
      <c r="E1194" s="15" t="s">
        <v>97</v>
      </c>
      <c r="F1194" s="16">
        <f>F1195</f>
        <v>12157</v>
      </c>
      <c r="G1194" s="16">
        <f t="shared" si="540"/>
        <v>0</v>
      </c>
      <c r="H1194" s="16">
        <f t="shared" si="540"/>
        <v>12142</v>
      </c>
      <c r="I1194" s="16">
        <f t="shared" si="540"/>
        <v>0</v>
      </c>
      <c r="J1194" s="18">
        <f t="shared" si="526"/>
        <v>99.876614296290199</v>
      </c>
      <c r="K1194" s="18"/>
    </row>
    <row r="1195" spans="1:11" ht="16.5" x14ac:dyDescent="0.25">
      <c r="A1195" s="14" t="s">
        <v>212</v>
      </c>
      <c r="B1195" s="15" t="s">
        <v>77</v>
      </c>
      <c r="C1195" s="15" t="s">
        <v>9</v>
      </c>
      <c r="D1195" s="15" t="s">
        <v>662</v>
      </c>
      <c r="E1195" s="15" t="s">
        <v>213</v>
      </c>
      <c r="F1195" s="16">
        <v>12157</v>
      </c>
      <c r="G1195" s="16">
        <v>0</v>
      </c>
      <c r="H1195" s="16">
        <v>12142</v>
      </c>
      <c r="I1195" s="16">
        <v>0</v>
      </c>
      <c r="J1195" s="18">
        <f t="shared" si="526"/>
        <v>99.876614296290199</v>
      </c>
      <c r="K1195" s="18"/>
    </row>
    <row r="1196" spans="1:11" ht="18.75" x14ac:dyDescent="0.3">
      <c r="A1196" s="11" t="s">
        <v>666</v>
      </c>
      <c r="B1196" s="12" t="s">
        <v>77</v>
      </c>
      <c r="C1196" s="12" t="s">
        <v>21</v>
      </c>
      <c r="D1196" s="12"/>
      <c r="E1196" s="12"/>
      <c r="F1196" s="13">
        <f>F1197</f>
        <v>1083574</v>
      </c>
      <c r="G1196" s="13">
        <f t="shared" ref="G1196:I1196" si="541">G1197</f>
        <v>3563</v>
      </c>
      <c r="H1196" s="13">
        <f t="shared" si="541"/>
        <v>1079623</v>
      </c>
      <c r="I1196" s="13">
        <f t="shared" si="541"/>
        <v>3251</v>
      </c>
      <c r="J1196" s="21">
        <f t="shared" si="526"/>
        <v>99.635373310913707</v>
      </c>
      <c r="K1196" s="21">
        <f t="shared" si="533"/>
        <v>91.243334268874548</v>
      </c>
    </row>
    <row r="1197" spans="1:11" ht="49.5" x14ac:dyDescent="0.25">
      <c r="A1197" s="14" t="s">
        <v>655</v>
      </c>
      <c r="B1197" s="15" t="s">
        <v>77</v>
      </c>
      <c r="C1197" s="15" t="s">
        <v>21</v>
      </c>
      <c r="D1197" s="15" t="s">
        <v>656</v>
      </c>
      <c r="E1197" s="15"/>
      <c r="F1197" s="16">
        <f>F1198+F1202+F1206</f>
        <v>1083574</v>
      </c>
      <c r="G1197" s="16">
        <f t="shared" ref="G1197:I1197" si="542">G1198+G1202+G1206</f>
        <v>3563</v>
      </c>
      <c r="H1197" s="16">
        <f t="shared" si="542"/>
        <v>1079623</v>
      </c>
      <c r="I1197" s="16">
        <f t="shared" si="542"/>
        <v>3251</v>
      </c>
      <c r="J1197" s="18">
        <f t="shared" si="526"/>
        <v>99.635373310913707</v>
      </c>
      <c r="K1197" s="18">
        <f t="shared" si="533"/>
        <v>91.243334268874548</v>
      </c>
    </row>
    <row r="1198" spans="1:11" ht="33" x14ac:dyDescent="0.25">
      <c r="A1198" s="14" t="s">
        <v>92</v>
      </c>
      <c r="B1198" s="15" t="s">
        <v>77</v>
      </c>
      <c r="C1198" s="15" t="s">
        <v>21</v>
      </c>
      <c r="D1198" s="15" t="s">
        <v>657</v>
      </c>
      <c r="E1198" s="15"/>
      <c r="F1198" s="16">
        <f>F1199</f>
        <v>949132</v>
      </c>
      <c r="G1198" s="16">
        <f t="shared" ref="G1198:I1200" si="543">G1199</f>
        <v>0</v>
      </c>
      <c r="H1198" s="16">
        <f t="shared" si="543"/>
        <v>949132</v>
      </c>
      <c r="I1198" s="16">
        <f t="shared" si="543"/>
        <v>0</v>
      </c>
      <c r="J1198" s="18">
        <f t="shared" si="526"/>
        <v>100</v>
      </c>
      <c r="K1198" s="18"/>
    </row>
    <row r="1199" spans="1:11" ht="16.5" x14ac:dyDescent="0.25">
      <c r="A1199" s="14" t="s">
        <v>667</v>
      </c>
      <c r="B1199" s="15" t="s">
        <v>77</v>
      </c>
      <c r="C1199" s="15" t="s">
        <v>21</v>
      </c>
      <c r="D1199" s="15" t="s">
        <v>668</v>
      </c>
      <c r="E1199" s="15"/>
      <c r="F1199" s="16">
        <f>F1200</f>
        <v>949132</v>
      </c>
      <c r="G1199" s="16">
        <f t="shared" si="543"/>
        <v>0</v>
      </c>
      <c r="H1199" s="16">
        <f t="shared" si="543"/>
        <v>949132</v>
      </c>
      <c r="I1199" s="16">
        <f t="shared" si="543"/>
        <v>0</v>
      </c>
      <c r="J1199" s="18">
        <f t="shared" si="526"/>
        <v>100</v>
      </c>
      <c r="K1199" s="18"/>
    </row>
    <row r="1200" spans="1:11" ht="33" x14ac:dyDescent="0.25">
      <c r="A1200" s="14" t="s">
        <v>96</v>
      </c>
      <c r="B1200" s="15" t="s">
        <v>77</v>
      </c>
      <c r="C1200" s="15" t="s">
        <v>21</v>
      </c>
      <c r="D1200" s="15" t="s">
        <v>668</v>
      </c>
      <c r="E1200" s="15" t="s">
        <v>97</v>
      </c>
      <c r="F1200" s="16">
        <f>F1201</f>
        <v>949132</v>
      </c>
      <c r="G1200" s="16">
        <f t="shared" si="543"/>
        <v>0</v>
      </c>
      <c r="H1200" s="16">
        <f t="shared" si="543"/>
        <v>949132</v>
      </c>
      <c r="I1200" s="16">
        <f t="shared" si="543"/>
        <v>0</v>
      </c>
      <c r="J1200" s="18">
        <f t="shared" si="526"/>
        <v>100</v>
      </c>
      <c r="K1200" s="18"/>
    </row>
    <row r="1201" spans="1:11" ht="16.5" x14ac:dyDescent="0.25">
      <c r="A1201" s="14" t="s">
        <v>212</v>
      </c>
      <c r="B1201" s="15" t="s">
        <v>77</v>
      </c>
      <c r="C1201" s="15" t="s">
        <v>21</v>
      </c>
      <c r="D1201" s="15" t="s">
        <v>668</v>
      </c>
      <c r="E1201" s="15" t="s">
        <v>213</v>
      </c>
      <c r="F1201" s="16">
        <v>949132</v>
      </c>
      <c r="G1201" s="16">
        <v>0</v>
      </c>
      <c r="H1201" s="16">
        <v>949132</v>
      </c>
      <c r="I1201" s="16">
        <v>0</v>
      </c>
      <c r="J1201" s="18">
        <f t="shared" si="526"/>
        <v>100</v>
      </c>
      <c r="K1201" s="18"/>
    </row>
    <row r="1202" spans="1:11" ht="16.5" x14ac:dyDescent="0.25">
      <c r="A1202" s="14" t="s">
        <v>72</v>
      </c>
      <c r="B1202" s="15" t="s">
        <v>77</v>
      </c>
      <c r="C1202" s="15" t="s">
        <v>21</v>
      </c>
      <c r="D1202" s="15" t="s">
        <v>660</v>
      </c>
      <c r="E1202" s="15"/>
      <c r="F1202" s="16">
        <f>F1203</f>
        <v>129691</v>
      </c>
      <c r="G1202" s="16">
        <f t="shared" ref="G1202:I1204" si="544">G1203</f>
        <v>0</v>
      </c>
      <c r="H1202" s="16">
        <f t="shared" si="544"/>
        <v>126156</v>
      </c>
      <c r="I1202" s="16">
        <f t="shared" si="544"/>
        <v>0</v>
      </c>
      <c r="J1202" s="18">
        <f t="shared" si="526"/>
        <v>97.274290428788419</v>
      </c>
      <c r="K1202" s="18"/>
    </row>
    <row r="1203" spans="1:11" ht="33" x14ac:dyDescent="0.25">
      <c r="A1203" s="14" t="s">
        <v>669</v>
      </c>
      <c r="B1203" s="15" t="s">
        <v>77</v>
      </c>
      <c r="C1203" s="15" t="s">
        <v>21</v>
      </c>
      <c r="D1203" s="15" t="s">
        <v>670</v>
      </c>
      <c r="E1203" s="15"/>
      <c r="F1203" s="16">
        <f>F1204</f>
        <v>129691</v>
      </c>
      <c r="G1203" s="16">
        <f t="shared" si="544"/>
        <v>0</v>
      </c>
      <c r="H1203" s="16">
        <f t="shared" si="544"/>
        <v>126156</v>
      </c>
      <c r="I1203" s="16">
        <f t="shared" si="544"/>
        <v>0</v>
      </c>
      <c r="J1203" s="18">
        <f t="shared" si="526"/>
        <v>97.274290428788419</v>
      </c>
      <c r="K1203" s="18"/>
    </row>
    <row r="1204" spans="1:11" ht="33" x14ac:dyDescent="0.25">
      <c r="A1204" s="14" t="s">
        <v>96</v>
      </c>
      <c r="B1204" s="15" t="s">
        <v>77</v>
      </c>
      <c r="C1204" s="15" t="s">
        <v>21</v>
      </c>
      <c r="D1204" s="15" t="s">
        <v>670</v>
      </c>
      <c r="E1204" s="15" t="s">
        <v>97</v>
      </c>
      <c r="F1204" s="16">
        <f>F1205</f>
        <v>129691</v>
      </c>
      <c r="G1204" s="16">
        <f t="shared" si="544"/>
        <v>0</v>
      </c>
      <c r="H1204" s="16">
        <f t="shared" si="544"/>
        <v>126156</v>
      </c>
      <c r="I1204" s="16">
        <f t="shared" si="544"/>
        <v>0</v>
      </c>
      <c r="J1204" s="18">
        <f t="shared" si="526"/>
        <v>97.274290428788419</v>
      </c>
      <c r="K1204" s="18"/>
    </row>
    <row r="1205" spans="1:11" ht="16.5" x14ac:dyDescent="0.25">
      <c r="A1205" s="14" t="s">
        <v>212</v>
      </c>
      <c r="B1205" s="15" t="s">
        <v>77</v>
      </c>
      <c r="C1205" s="15" t="s">
        <v>21</v>
      </c>
      <c r="D1205" s="15" t="s">
        <v>670</v>
      </c>
      <c r="E1205" s="15" t="s">
        <v>213</v>
      </c>
      <c r="F1205" s="16">
        <v>129691</v>
      </c>
      <c r="G1205" s="16">
        <v>0</v>
      </c>
      <c r="H1205" s="16">
        <f>126156</f>
        <v>126156</v>
      </c>
      <c r="I1205" s="16">
        <v>0</v>
      </c>
      <c r="J1205" s="18">
        <f t="shared" si="526"/>
        <v>97.274290428788419</v>
      </c>
      <c r="K1205" s="18"/>
    </row>
    <row r="1206" spans="1:11" ht="66" x14ac:dyDescent="0.25">
      <c r="A1206" s="14" t="s">
        <v>340</v>
      </c>
      <c r="B1206" s="15" t="s">
        <v>77</v>
      </c>
      <c r="C1206" s="15" t="s">
        <v>21</v>
      </c>
      <c r="D1206" s="15" t="s">
        <v>671</v>
      </c>
      <c r="E1206" s="15"/>
      <c r="F1206" s="16">
        <f>F1207</f>
        <v>4751</v>
      </c>
      <c r="G1206" s="16">
        <f t="shared" ref="G1206:I1207" si="545">G1207</f>
        <v>3563</v>
      </c>
      <c r="H1206" s="16">
        <f t="shared" si="545"/>
        <v>4335</v>
      </c>
      <c r="I1206" s="16">
        <f t="shared" si="545"/>
        <v>3251</v>
      </c>
      <c r="J1206" s="18">
        <f t="shared" si="526"/>
        <v>91.243948642391075</v>
      </c>
      <c r="K1206" s="18">
        <f t="shared" si="533"/>
        <v>91.243334268874548</v>
      </c>
    </row>
    <row r="1207" spans="1:11" ht="33" x14ac:dyDescent="0.25">
      <c r="A1207" s="14" t="s">
        <v>96</v>
      </c>
      <c r="B1207" s="15" t="s">
        <v>77</v>
      </c>
      <c r="C1207" s="15" t="s">
        <v>21</v>
      </c>
      <c r="D1207" s="15" t="s">
        <v>671</v>
      </c>
      <c r="E1207" s="15" t="s">
        <v>97</v>
      </c>
      <c r="F1207" s="16">
        <f>F1208</f>
        <v>4751</v>
      </c>
      <c r="G1207" s="16">
        <f t="shared" si="545"/>
        <v>3563</v>
      </c>
      <c r="H1207" s="16">
        <f t="shared" si="545"/>
        <v>4335</v>
      </c>
      <c r="I1207" s="16">
        <f t="shared" si="545"/>
        <v>3251</v>
      </c>
      <c r="J1207" s="18">
        <f t="shared" si="526"/>
        <v>91.243948642391075</v>
      </c>
      <c r="K1207" s="18">
        <f t="shared" si="533"/>
        <v>91.243334268874548</v>
      </c>
    </row>
    <row r="1208" spans="1:11" ht="16.5" x14ac:dyDescent="0.25">
      <c r="A1208" s="14" t="s">
        <v>212</v>
      </c>
      <c r="B1208" s="15" t="s">
        <v>77</v>
      </c>
      <c r="C1208" s="15" t="s">
        <v>21</v>
      </c>
      <c r="D1208" s="15" t="s">
        <v>671</v>
      </c>
      <c r="E1208" s="15" t="s">
        <v>213</v>
      </c>
      <c r="F1208" s="16">
        <v>4751</v>
      </c>
      <c r="G1208" s="16">
        <v>3563</v>
      </c>
      <c r="H1208" s="16">
        <f>4335</f>
        <v>4335</v>
      </c>
      <c r="I1208" s="16">
        <v>3251</v>
      </c>
      <c r="J1208" s="18">
        <f t="shared" si="526"/>
        <v>91.243948642391075</v>
      </c>
      <c r="K1208" s="18">
        <f t="shared" si="533"/>
        <v>91.243334268874548</v>
      </c>
    </row>
    <row r="1209" spans="1:11" ht="40.5" x14ac:dyDescent="0.3">
      <c r="A1209" s="8" t="s">
        <v>672</v>
      </c>
      <c r="B1209" s="9" t="s">
        <v>275</v>
      </c>
      <c r="C1209" s="9" t="s">
        <v>7</v>
      </c>
      <c r="D1209" s="9"/>
      <c r="E1209" s="9"/>
      <c r="F1209" s="10">
        <f t="shared" ref="F1209:F1214" si="546">F1210</f>
        <v>10073</v>
      </c>
      <c r="G1209" s="10">
        <f t="shared" ref="G1209:I1214" si="547">G1210</f>
        <v>0</v>
      </c>
      <c r="H1209" s="10">
        <f t="shared" si="547"/>
        <v>10073</v>
      </c>
      <c r="I1209" s="10">
        <f t="shared" si="547"/>
        <v>0</v>
      </c>
      <c r="J1209" s="20">
        <f t="shared" si="526"/>
        <v>100</v>
      </c>
      <c r="K1209" s="20"/>
    </row>
    <row r="1210" spans="1:11" ht="37.5" x14ac:dyDescent="0.3">
      <c r="A1210" s="11" t="s">
        <v>673</v>
      </c>
      <c r="B1210" s="12" t="s">
        <v>275</v>
      </c>
      <c r="C1210" s="12" t="s">
        <v>44</v>
      </c>
      <c r="D1210" s="12"/>
      <c r="E1210" s="12"/>
      <c r="F1210" s="13">
        <f t="shared" si="546"/>
        <v>10073</v>
      </c>
      <c r="G1210" s="13">
        <f t="shared" si="547"/>
        <v>0</v>
      </c>
      <c r="H1210" s="13">
        <f t="shared" si="547"/>
        <v>10073</v>
      </c>
      <c r="I1210" s="13">
        <f t="shared" si="547"/>
        <v>0</v>
      </c>
      <c r="J1210" s="21">
        <f t="shared" si="526"/>
        <v>100</v>
      </c>
      <c r="K1210" s="21"/>
    </row>
    <row r="1211" spans="1:11" ht="49.5" x14ac:dyDescent="0.25">
      <c r="A1211" s="14" t="s">
        <v>10</v>
      </c>
      <c r="B1211" s="15" t="s">
        <v>275</v>
      </c>
      <c r="C1211" s="15" t="s">
        <v>44</v>
      </c>
      <c r="D1211" s="15" t="s">
        <v>11</v>
      </c>
      <c r="E1211" s="15"/>
      <c r="F1211" s="16">
        <f t="shared" si="546"/>
        <v>10073</v>
      </c>
      <c r="G1211" s="16">
        <f t="shared" si="547"/>
        <v>0</v>
      </c>
      <c r="H1211" s="16">
        <f t="shared" si="547"/>
        <v>10073</v>
      </c>
      <c r="I1211" s="16">
        <f t="shared" si="547"/>
        <v>0</v>
      </c>
      <c r="J1211" s="18">
        <f t="shared" si="526"/>
        <v>100</v>
      </c>
      <c r="K1211" s="18"/>
    </row>
    <row r="1212" spans="1:11" ht="33" x14ac:dyDescent="0.25">
      <c r="A1212" s="14" t="s">
        <v>92</v>
      </c>
      <c r="B1212" s="15" t="s">
        <v>275</v>
      </c>
      <c r="C1212" s="15" t="s">
        <v>44</v>
      </c>
      <c r="D1212" s="15" t="s">
        <v>674</v>
      </c>
      <c r="E1212" s="15"/>
      <c r="F1212" s="16">
        <f t="shared" si="546"/>
        <v>10073</v>
      </c>
      <c r="G1212" s="16">
        <f t="shared" si="547"/>
        <v>0</v>
      </c>
      <c r="H1212" s="16">
        <f t="shared" si="547"/>
        <v>10073</v>
      </c>
      <c r="I1212" s="16">
        <f t="shared" si="547"/>
        <v>0</v>
      </c>
      <c r="J1212" s="18">
        <f t="shared" si="526"/>
        <v>100</v>
      </c>
      <c r="K1212" s="18"/>
    </row>
    <row r="1213" spans="1:11" ht="33" x14ac:dyDescent="0.25">
      <c r="A1213" s="14" t="s">
        <v>675</v>
      </c>
      <c r="B1213" s="15" t="s">
        <v>275</v>
      </c>
      <c r="C1213" s="15" t="s">
        <v>44</v>
      </c>
      <c r="D1213" s="15" t="s">
        <v>676</v>
      </c>
      <c r="E1213" s="15"/>
      <c r="F1213" s="16">
        <f t="shared" si="546"/>
        <v>10073</v>
      </c>
      <c r="G1213" s="16">
        <f t="shared" si="547"/>
        <v>0</v>
      </c>
      <c r="H1213" s="16">
        <f t="shared" si="547"/>
        <v>10073</v>
      </c>
      <c r="I1213" s="16">
        <f t="shared" si="547"/>
        <v>0</v>
      </c>
      <c r="J1213" s="18">
        <f t="shared" si="526"/>
        <v>100</v>
      </c>
      <c r="K1213" s="18"/>
    </row>
    <row r="1214" spans="1:11" ht="33" x14ac:dyDescent="0.25">
      <c r="A1214" s="14" t="s">
        <v>96</v>
      </c>
      <c r="B1214" s="15" t="s">
        <v>275</v>
      </c>
      <c r="C1214" s="15" t="s">
        <v>44</v>
      </c>
      <c r="D1214" s="15" t="s">
        <v>676</v>
      </c>
      <c r="E1214" s="15" t="s">
        <v>97</v>
      </c>
      <c r="F1214" s="16">
        <f t="shared" si="546"/>
        <v>10073</v>
      </c>
      <c r="G1214" s="16">
        <f t="shared" si="547"/>
        <v>0</v>
      </c>
      <c r="H1214" s="16">
        <f t="shared" si="547"/>
        <v>10073</v>
      </c>
      <c r="I1214" s="16">
        <f t="shared" si="547"/>
        <v>0</v>
      </c>
      <c r="J1214" s="18">
        <f t="shared" si="526"/>
        <v>100</v>
      </c>
      <c r="K1214" s="18"/>
    </row>
    <row r="1215" spans="1:11" ht="16.5" x14ac:dyDescent="0.25">
      <c r="A1215" s="14" t="s">
        <v>212</v>
      </c>
      <c r="B1215" s="15" t="s">
        <v>275</v>
      </c>
      <c r="C1215" s="15" t="s">
        <v>44</v>
      </c>
      <c r="D1215" s="15" t="s">
        <v>676</v>
      </c>
      <c r="E1215" s="15" t="s">
        <v>213</v>
      </c>
      <c r="F1215" s="16">
        <v>10073</v>
      </c>
      <c r="G1215" s="16">
        <v>0</v>
      </c>
      <c r="H1215" s="16">
        <v>10073</v>
      </c>
      <c r="I1215" s="16">
        <v>0</v>
      </c>
      <c r="J1215" s="18">
        <f t="shared" si="526"/>
        <v>100</v>
      </c>
      <c r="K1215" s="18"/>
    </row>
    <row r="1216" spans="1:11" ht="60.75" x14ac:dyDescent="0.3">
      <c r="A1216" s="8" t="s">
        <v>677</v>
      </c>
      <c r="B1216" s="9" t="s">
        <v>84</v>
      </c>
      <c r="C1216" s="9" t="s">
        <v>7</v>
      </c>
      <c r="D1216" s="9"/>
      <c r="E1216" s="9"/>
      <c r="F1216" s="10">
        <f>F1217</f>
        <v>43000</v>
      </c>
      <c r="G1216" s="10">
        <f t="shared" ref="G1216:I1220" si="548">G1217</f>
        <v>0</v>
      </c>
      <c r="H1216" s="10">
        <f t="shared" si="548"/>
        <v>32111</v>
      </c>
      <c r="I1216" s="10">
        <f t="shared" si="548"/>
        <v>0</v>
      </c>
      <c r="J1216" s="20">
        <f t="shared" si="526"/>
        <v>74.676744186046506</v>
      </c>
      <c r="K1216" s="20"/>
    </row>
    <row r="1217" spans="1:40" ht="37.5" x14ac:dyDescent="0.3">
      <c r="A1217" s="11" t="s">
        <v>678</v>
      </c>
      <c r="B1217" s="12" t="s">
        <v>84</v>
      </c>
      <c r="C1217" s="12" t="s">
        <v>6</v>
      </c>
      <c r="D1217" s="12"/>
      <c r="E1217" s="12"/>
      <c r="F1217" s="13">
        <f>F1218</f>
        <v>43000</v>
      </c>
      <c r="G1217" s="13">
        <f t="shared" si="548"/>
        <v>0</v>
      </c>
      <c r="H1217" s="13">
        <f t="shared" si="548"/>
        <v>32111</v>
      </c>
      <c r="I1217" s="13">
        <f t="shared" si="548"/>
        <v>0</v>
      </c>
      <c r="J1217" s="21">
        <f t="shared" si="526"/>
        <v>74.676744186046506</v>
      </c>
      <c r="K1217" s="21"/>
    </row>
    <row r="1218" spans="1:40" ht="16.5" x14ac:dyDescent="0.25">
      <c r="A1218" s="14" t="s">
        <v>22</v>
      </c>
      <c r="B1218" s="15" t="s">
        <v>84</v>
      </c>
      <c r="C1218" s="15" t="s">
        <v>6</v>
      </c>
      <c r="D1218" s="15" t="s">
        <v>23</v>
      </c>
      <c r="E1218" s="15"/>
      <c r="F1218" s="16">
        <f>F1219</f>
        <v>43000</v>
      </c>
      <c r="G1218" s="16">
        <f t="shared" si="548"/>
        <v>0</v>
      </c>
      <c r="H1218" s="16">
        <f t="shared" si="548"/>
        <v>32111</v>
      </c>
      <c r="I1218" s="16">
        <f t="shared" si="548"/>
        <v>0</v>
      </c>
      <c r="J1218" s="18">
        <f t="shared" si="526"/>
        <v>74.676744186046506</v>
      </c>
      <c r="K1218" s="18"/>
    </row>
    <row r="1219" spans="1:40" ht="33" x14ac:dyDescent="0.25">
      <c r="A1219" s="14" t="s">
        <v>679</v>
      </c>
      <c r="B1219" s="15" t="s">
        <v>84</v>
      </c>
      <c r="C1219" s="15" t="s">
        <v>6</v>
      </c>
      <c r="D1219" s="15" t="s">
        <v>680</v>
      </c>
      <c r="E1219" s="15"/>
      <c r="F1219" s="16">
        <f>F1220</f>
        <v>43000</v>
      </c>
      <c r="G1219" s="16">
        <f t="shared" si="548"/>
        <v>0</v>
      </c>
      <c r="H1219" s="16">
        <f t="shared" si="548"/>
        <v>32111</v>
      </c>
      <c r="I1219" s="16">
        <f t="shared" si="548"/>
        <v>0</v>
      </c>
      <c r="J1219" s="18">
        <f t="shared" si="526"/>
        <v>74.676744186046506</v>
      </c>
      <c r="K1219" s="18"/>
    </row>
    <row r="1220" spans="1:40" ht="33" x14ac:dyDescent="0.25">
      <c r="A1220" s="14" t="s">
        <v>681</v>
      </c>
      <c r="B1220" s="15" t="s">
        <v>84</v>
      </c>
      <c r="C1220" s="15" t="s">
        <v>6</v>
      </c>
      <c r="D1220" s="15" t="s">
        <v>680</v>
      </c>
      <c r="E1220" s="15" t="s">
        <v>682</v>
      </c>
      <c r="F1220" s="16">
        <f>F1221</f>
        <v>43000</v>
      </c>
      <c r="G1220" s="16">
        <f t="shared" si="548"/>
        <v>0</v>
      </c>
      <c r="H1220" s="16">
        <f t="shared" si="548"/>
        <v>32111</v>
      </c>
      <c r="I1220" s="16">
        <f t="shared" si="548"/>
        <v>0</v>
      </c>
      <c r="J1220" s="18">
        <f t="shared" si="526"/>
        <v>74.676744186046506</v>
      </c>
      <c r="K1220" s="18"/>
    </row>
    <row r="1221" spans="1:40" ht="16.5" x14ac:dyDescent="0.25">
      <c r="A1221" s="14" t="s">
        <v>683</v>
      </c>
      <c r="B1221" s="15" t="s">
        <v>84</v>
      </c>
      <c r="C1221" s="15" t="s">
        <v>6</v>
      </c>
      <c r="D1221" s="15" t="s">
        <v>680</v>
      </c>
      <c r="E1221" s="15" t="s">
        <v>684</v>
      </c>
      <c r="F1221" s="16">
        <v>43000</v>
      </c>
      <c r="G1221" s="16">
        <v>0</v>
      </c>
      <c r="H1221" s="16">
        <v>32111</v>
      </c>
      <c r="I1221" s="16">
        <v>0</v>
      </c>
      <c r="J1221" s="18">
        <f t="shared" si="526"/>
        <v>74.676744186046506</v>
      </c>
      <c r="K1221" s="18"/>
    </row>
    <row r="1222" spans="1:40" ht="20.25" x14ac:dyDescent="0.3">
      <c r="A1222" s="19" t="s">
        <v>685</v>
      </c>
      <c r="B1222" s="9"/>
      <c r="C1222" s="9"/>
      <c r="D1222" s="9"/>
      <c r="E1222" s="9"/>
      <c r="F1222" s="10">
        <f>F1216+F1209+F1176+F979+F896+F639+F613+F473+F323+F271+F264+F5</f>
        <v>26986612</v>
      </c>
      <c r="G1222" s="10">
        <f t="shared" ref="G1222:I1222" si="549">G1216+G1209+G1176+G979+G896+G639+G613+G473+G323+G271+G264+G5</f>
        <v>12606811</v>
      </c>
      <c r="H1222" s="10">
        <f t="shared" si="549"/>
        <v>26069789</v>
      </c>
      <c r="I1222" s="10">
        <f t="shared" si="549"/>
        <v>11978463</v>
      </c>
      <c r="J1222" s="20">
        <f t="shared" ref="J1222:K1222" si="550">H1222/F1222*100</f>
        <v>96.602674689212563</v>
      </c>
      <c r="K1222" s="20">
        <f t="shared" si="550"/>
        <v>95.015805345221722</v>
      </c>
    </row>
    <row r="1224" spans="1:40" s="23" customFormat="1" ht="19.5" customHeight="1" x14ac:dyDescent="0.25">
      <c r="A1224" s="3" t="s">
        <v>701</v>
      </c>
      <c r="B1224" s="3"/>
      <c r="C1224" s="3"/>
      <c r="D1224" s="3"/>
      <c r="E1224" s="3"/>
      <c r="F1224" s="3"/>
      <c r="G1224" s="3"/>
      <c r="H1224" s="3"/>
      <c r="I1224" s="3"/>
      <c r="J1224" s="3"/>
      <c r="K1224" s="3"/>
      <c r="L1224" s="22"/>
      <c r="M1224" s="22"/>
      <c r="N1224" s="22"/>
      <c r="O1224" s="22"/>
      <c r="P1224" s="22"/>
      <c r="Q1224" s="22"/>
      <c r="R1224" s="22"/>
      <c r="S1224" s="22"/>
      <c r="T1224" s="22"/>
      <c r="U1224" s="22"/>
      <c r="V1224" s="22"/>
      <c r="W1224" s="22"/>
      <c r="X1224" s="22"/>
      <c r="Y1224" s="22"/>
      <c r="Z1224" s="22"/>
    </row>
    <row r="1225" spans="1:40" s="23" customFormat="1" ht="19.5" customHeight="1" x14ac:dyDescent="0.25">
      <c r="A1225" s="22" t="s">
        <v>702</v>
      </c>
      <c r="B1225" s="22"/>
      <c r="C1225" s="22"/>
      <c r="D1225" s="22"/>
      <c r="E1225" s="22"/>
      <c r="F1225" s="22"/>
      <c r="G1225" s="22"/>
      <c r="H1225" s="22"/>
      <c r="I1225" s="22"/>
      <c r="J1225" s="22"/>
      <c r="K1225" s="22"/>
      <c r="L1225" s="22"/>
      <c r="M1225" s="22"/>
      <c r="N1225" s="22"/>
      <c r="O1225" s="22"/>
      <c r="P1225" s="22"/>
      <c r="Q1225" s="22"/>
      <c r="R1225" s="22"/>
      <c r="S1225" s="22"/>
      <c r="T1225" s="22"/>
      <c r="U1225" s="22"/>
      <c r="V1225" s="22"/>
      <c r="W1225" s="22"/>
      <c r="X1225" s="22"/>
      <c r="Y1225" s="22"/>
      <c r="Z1225" s="22"/>
      <c r="AA1225" s="22"/>
      <c r="AB1225" s="22"/>
      <c r="AC1225" s="22"/>
      <c r="AD1225" s="22"/>
      <c r="AE1225" s="22"/>
      <c r="AF1225" s="22"/>
      <c r="AG1225" s="22"/>
      <c r="AH1225" s="22"/>
      <c r="AI1225" s="22"/>
      <c r="AJ1225" s="22"/>
      <c r="AK1225" s="22"/>
      <c r="AL1225" s="22"/>
      <c r="AM1225" s="22"/>
      <c r="AN1225" s="22"/>
    </row>
  </sheetData>
  <autoFilter ref="F4:K1222" xr:uid="{00000000-0001-0000-0000-000000000000}"/>
  <mergeCells count="9">
    <mergeCell ref="A1:K1"/>
    <mergeCell ref="B3:B4"/>
    <mergeCell ref="C3:C4"/>
    <mergeCell ref="D3:D4"/>
    <mergeCell ref="E3:E4"/>
    <mergeCell ref="H3:I3"/>
    <mergeCell ref="J3:K3"/>
    <mergeCell ref="A3:A4"/>
    <mergeCell ref="F3:G3"/>
  </mergeCells>
  <pageMargins left="0.31496062992125984" right="0.27559055118110237" top="0.31496062992125984" bottom="0.31496062992125984" header="0" footer="0"/>
  <pageSetup paperSize="9" scale="7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rep:2.56.0.2376</dc:description>
  <cp:lastModifiedBy>Григорьева Элеонора Валериевна</cp:lastModifiedBy>
  <cp:lastPrinted>2026-02-16T05:52:28Z</cp:lastPrinted>
  <dcterms:created xsi:type="dcterms:W3CDTF">2025-12-18T11:38:57Z</dcterms:created>
  <dcterms:modified xsi:type="dcterms:W3CDTF">2026-02-16T05:56:59Z</dcterms:modified>
</cp:coreProperties>
</file>